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район" sheetId="1" r:id="rId1"/>
    <sheet name="Лист1" sheetId="2" r:id="rId2"/>
    <sheet name="консолид" sheetId="3" r:id="rId3"/>
  </sheets>
  <definedNames>
    <definedName name="_xlnm.Print_Area" localSheetId="2">'консолид'!$A$1:$F$124</definedName>
    <definedName name="_xlnm.Print_Area" localSheetId="0">'район'!$A$1:$F$105</definedName>
  </definedNames>
  <calcPr fullCalcOnLoad="1" refMode="R1C1"/>
</workbook>
</file>

<file path=xl/sharedStrings.xml><?xml version="1.0" encoding="utf-8"?>
<sst xmlns="http://schemas.openxmlformats.org/spreadsheetml/2006/main" count="242" uniqueCount="175">
  <si>
    <t xml:space="preserve">% исполнения </t>
  </si>
  <si>
    <t>ДОХОДЫ</t>
  </si>
  <si>
    <t>Налоги на 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</si>
  <si>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</si>
  <si>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</si>
  <si>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</si>
  <si>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</si>
  <si>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</si>
  <si>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</si>
  <si>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</si>
  <si>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</si>
  <si>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</si>
  <si>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</si>
  <si>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имущество</t>
  </si>
  <si>
    <t>Налог с продаж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</si>
  <si>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</si>
  <si>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</si>
  <si>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по использованию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</si>
  <si>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</si>
  <si>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</si>
  <si>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бюджетов муниципальных районов от оказания платных услуг</t>
  </si>
  <si>
    <t>Штрафы, санкции, возмещение ущерба</t>
  </si>
  <si>
    <t>Прочие неналоговые доходы</t>
  </si>
  <si>
    <t>Невыясненные поступления, зачисляемые в местный бюджет</t>
  </si>
  <si>
    <t>Прочие неналоговые доходы бюджетов муниципальных районов</t>
  </si>
  <si>
    <t>Доходы от продажи материальных и нематериальных активов</t>
  </si>
  <si>
    <t xml:space="preserve">Итого собственных доходов </t>
  </si>
  <si>
    <t xml:space="preserve">Возврат остатков субсидий </t>
  </si>
  <si>
    <t>(0022, 0030, 0031)</t>
  </si>
  <si>
    <t>Итого безвозмездных поступлений от других бюджетов</t>
  </si>
  <si>
    <t>Прочие 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</si>
  <si>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</si>
  <si>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</si>
  <si>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</si>
  <si>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</si>
  <si>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</si>
  <si>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</si>
  <si>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</si>
  <si>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</si>
  <si>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</si>
  <si>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</si>
  <si>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</si>
  <si>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</si>
  <si>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ВСЕГО РАСХОДОВ</t>
  </si>
  <si>
    <t>Дефицит</t>
  </si>
  <si>
    <t xml:space="preserve">Отклонение </t>
  </si>
  <si>
    <r>
      <t xml:space="preserve">Субвенции на обеспечение отдыха детей обучающихся в общеобразовательных учреждениях за исключением детей находящихся в тревожной жизненной ситуации </t>
    </r>
    <r>
      <rPr>
        <b/>
        <sz val="18"/>
        <rFont val="Arial"/>
        <family val="2"/>
      </rPr>
      <t>(0043)</t>
    </r>
  </si>
  <si>
    <r>
      <t xml:space="preserve">Субвенции бюджетам муниципальных образований на выполнение федеральных полномочий по государственной регистрации актов гражданского состояния в соответствии с Федеральным законом от 15.11.1997 г. №143-ФЗ «Об актах гражданского состояния» </t>
    </r>
    <r>
      <rPr>
        <b/>
        <sz val="18"/>
        <rFont val="Arial"/>
        <family val="2"/>
      </rPr>
      <t>(0011)</t>
    </r>
  </si>
  <si>
    <r>
      <t xml:space="preserve">Субвенции бюджетам муниципальных образований на воспитание и обучение детей – инвалидов в дошкольных учреждениях </t>
    </r>
    <r>
      <rPr>
        <b/>
        <sz val="18"/>
        <rFont val="Arial"/>
        <family val="2"/>
      </rPr>
      <t>(1101)</t>
    </r>
  </si>
  <si>
    <r>
      <t xml:space="preserve">Субвенции бюджетам муниципальных образований на выплату пособий на содержание детей, оставшихся без попечения родителей, находящихся под опекой (попечительством), оплата труда приемных родителей, граждан </t>
    </r>
    <r>
      <rPr>
        <b/>
        <sz val="18"/>
        <rFont val="Arial"/>
        <family val="2"/>
      </rPr>
      <t>(1104, 1111, 5451, 5452, 5453)</t>
    </r>
  </si>
  <si>
    <r>
      <t xml:space="preserve">Субвенции бюджетам муниципальных образований по организации деятельности комиссии по делам несовершеннолетних </t>
    </r>
    <r>
      <rPr>
        <b/>
        <sz val="18"/>
        <rFont val="Arial"/>
        <family val="2"/>
      </rPr>
      <t>(1105)</t>
    </r>
  </si>
  <si>
    <r>
      <t xml:space="preserve">Субвенции бюджета муниципальных образований на финансирование образовательных учреждений в части реализации ими государственного стандарта общего образования </t>
    </r>
    <r>
      <rPr>
        <b/>
        <sz val="18"/>
        <rFont val="Arial"/>
        <family val="2"/>
      </rPr>
      <t>(1106)</t>
    </r>
  </si>
  <si>
    <r>
      <t xml:space="preserve">Субвенции на ежемесячное денежное вознаграждение за классное руководство в государственных и муниципальных образовательных учреждениях </t>
    </r>
    <r>
      <rPr>
        <b/>
        <sz val="18"/>
        <rFont val="Arial"/>
        <family val="2"/>
      </rPr>
      <t>(0016)</t>
    </r>
  </si>
  <si>
    <r>
      <t xml:space="preserve">Субвенции бюджетам муниципальных районов Ульяновской области на осуществление органами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нормативах правовых актов Ульяновской области на 2009 год </t>
    </r>
    <r>
      <rPr>
        <b/>
        <sz val="18"/>
        <rFont val="Arial"/>
        <family val="2"/>
      </rPr>
      <t>(0035)</t>
    </r>
  </si>
  <si>
    <r>
      <t xml:space="preserve">Субвенции на возмещение родительской платы в детских дошкольных учреждениях </t>
    </r>
    <r>
      <rPr>
        <b/>
        <sz val="18"/>
        <rFont val="Arial"/>
        <family val="2"/>
      </rPr>
      <t>(1115)</t>
    </r>
  </si>
  <si>
    <r>
      <t xml:space="preserve"> Субвенции бюджетам муниципальных образований на реализацию полномочий по расчёту и предоставлению дотаций поселениям </t>
    </r>
    <r>
      <rPr>
        <b/>
        <sz val="18"/>
        <rFont val="Arial"/>
        <family val="2"/>
      </rPr>
      <t>(1108)</t>
    </r>
  </si>
  <si>
    <r>
      <t xml:space="preserve">Субвенции на организацию и осуществление деятельности по опеке и попечительству в отношении несовершеннолетних </t>
    </r>
    <r>
      <rPr>
        <b/>
        <sz val="18"/>
        <rFont val="Arial"/>
        <family val="2"/>
      </rPr>
      <t>(0026)</t>
    </r>
  </si>
  <si>
    <r>
      <t xml:space="preserve">Субвенции на выполнение гос. полномочий по хранению, комплектованию, и использованию архивных документов, относящихся к гос. собственности Ульяновской области </t>
    </r>
    <r>
      <rPr>
        <b/>
        <sz val="18"/>
        <rFont val="Arial"/>
        <family val="2"/>
      </rPr>
      <t>(1112)</t>
    </r>
  </si>
  <si>
    <r>
      <t xml:space="preserve">Субвенции по первичному воинскому учету </t>
    </r>
    <r>
      <rPr>
        <b/>
        <sz val="18"/>
        <rFont val="Arial"/>
        <family val="2"/>
      </rPr>
      <t>(0010)</t>
    </r>
  </si>
  <si>
    <r>
      <t xml:space="preserve">Субвенции на ежемесячную доплату за учёную степень пед. работникам, работающим в общеобразовательных учреждениях, находящихся на территории Ульяновской области, занимающим штатные должности </t>
    </r>
    <r>
      <rPr>
        <b/>
        <sz val="18"/>
        <rFont val="Arial"/>
        <family val="2"/>
      </rPr>
      <t>(0025)</t>
    </r>
  </si>
  <si>
    <r>
      <t xml:space="preserve">Субвенции на осуществление переданных органам местного самоуправления гос. полномочий по обеспечению жилыми помещениями детей – сирот, оставшихся без попечения родителей, а также лиц из их числа </t>
    </r>
    <r>
      <rPr>
        <b/>
        <sz val="18"/>
        <rFont val="Arial"/>
        <family val="2"/>
      </rPr>
      <t>(1102, 1103)</t>
    </r>
  </si>
  <si>
    <r>
      <t xml:space="preserve">Субсидии в целях софинансирования расходов на выплату заработной платы с начислениями и оплату коммунальных услуг </t>
    </r>
    <r>
      <rPr>
        <b/>
        <sz val="18"/>
        <rFont val="Arial"/>
        <family val="2"/>
      </rPr>
      <t>(1133)</t>
    </r>
  </si>
  <si>
    <r>
      <t>Субвенции на обеспечение проезда детей – сирот</t>
    </r>
    <r>
      <rPr>
        <b/>
        <sz val="18"/>
        <rFont val="Arial"/>
        <family val="2"/>
      </rPr>
      <t xml:space="preserve"> (1137)</t>
    </r>
  </si>
  <si>
    <r>
  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8"/>
        <rFont val="Arial"/>
        <family val="2"/>
      </rPr>
      <t>(0018)</t>
    </r>
  </si>
  <si>
    <t>Н.П. Маринина</t>
  </si>
  <si>
    <t>Начальник МУ "Управление финансов МО "Ульяновский район"</t>
  </si>
  <si>
    <t xml:space="preserve">Здравоохранение </t>
  </si>
  <si>
    <t xml:space="preserve"> физическая культура и спорт</t>
  </si>
  <si>
    <r>
      <t>Субвенции бюджетам муниципальных районов   на осуществление 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правонарушениях.</t>
    </r>
    <r>
      <rPr>
        <b/>
        <sz val="18"/>
        <rFont val="Arial"/>
        <family val="2"/>
      </rPr>
      <t>(0047)</t>
    </r>
  </si>
  <si>
    <t>Отклонение в тыс. руб.</t>
  </si>
  <si>
    <t xml:space="preserve">Субсидии на реализацию областной целевой программы «Развитие дошкольного образования Ульяновской области на 2007-2010 г.г.» </t>
  </si>
  <si>
    <t>Здравоохранение</t>
  </si>
  <si>
    <t>Физическая культура и спорт</t>
  </si>
  <si>
    <r>
      <t>Субсидии на реализацию областной целевой программы "Развитие системы дорожного хозяйства Ульяновской области в 2009-2015 годах"</t>
    </r>
    <r>
      <rPr>
        <b/>
        <sz val="18"/>
        <rFont val="Arial"/>
        <family val="2"/>
      </rPr>
      <t>(1154)</t>
    </r>
  </si>
  <si>
    <r>
      <t>Субсидии на реализацию областной целевой программы "Развития туризма в Ульяновской области (2011-2015 годы)"</t>
    </r>
    <r>
      <rPr>
        <b/>
        <sz val="18"/>
        <rFont val="Arial"/>
        <family val="2"/>
      </rPr>
      <t>(1155)</t>
    </r>
  </si>
  <si>
    <r>
      <t xml:space="preserve">Субсидии на проведение противоаварийных мероприятий </t>
    </r>
    <r>
      <rPr>
        <b/>
        <sz val="18"/>
        <rFont val="Arial"/>
        <family val="2"/>
      </rPr>
      <t>(0039)</t>
    </r>
  </si>
  <si>
    <r>
      <t xml:space="preserve">Субсидии на подготовку к отопительному сезону </t>
    </r>
    <r>
      <rPr>
        <b/>
        <sz val="18"/>
        <rFont val="Arial"/>
        <family val="2"/>
      </rPr>
      <t>(0054)</t>
    </r>
  </si>
  <si>
    <r>
      <t xml:space="preserve">Иные межбюджетные трансферты на комплектование книжных фондов </t>
    </r>
    <r>
      <rPr>
        <b/>
        <sz val="18"/>
        <rFont val="Arial"/>
        <family val="2"/>
      </rPr>
      <t>(0015)</t>
    </r>
  </si>
  <si>
    <r>
      <t xml:space="preserve">Субсидии на реализацию мероприятий ОЦП "Основные направления гос. поддержки традицион. народной культуры" </t>
    </r>
    <r>
      <rPr>
        <b/>
        <sz val="18"/>
        <rFont val="Arial"/>
        <family val="2"/>
      </rPr>
      <t>(0053)</t>
    </r>
  </si>
  <si>
    <r>
      <t xml:space="preserve">Субсидии на кап. Ремонт </t>
    </r>
    <r>
      <rPr>
        <b/>
        <sz val="18"/>
        <rFont val="Arial"/>
        <family val="2"/>
      </rPr>
      <t>(1129) (1131)</t>
    </r>
  </si>
  <si>
    <r>
      <t xml:space="preserve">Субсидии по переселению граждан </t>
    </r>
    <r>
      <rPr>
        <b/>
        <sz val="18"/>
        <rFont val="Arial"/>
        <family val="2"/>
      </rPr>
      <t>(0055)</t>
    </r>
  </si>
  <si>
    <r>
      <t>Субсидии на реализацию мероприятий Программы развитие малого и среднего предпринимательства в Ульяновской области на 2005-2010 г.г.(федер.ср-ва)</t>
    </r>
    <r>
      <rPr>
        <b/>
        <sz val="18"/>
        <rFont val="Arial"/>
        <family val="2"/>
      </rPr>
      <t>(0006)(0005)</t>
    </r>
  </si>
  <si>
    <r>
      <t xml:space="preserve">Субсидии на ОЦП "Обеспечение жильем молодых семей" </t>
    </r>
    <r>
      <rPr>
        <b/>
        <sz val="18"/>
        <rFont val="Arial"/>
        <family val="2"/>
      </rPr>
      <t>(0138)(0139)</t>
    </r>
  </si>
  <si>
    <r>
      <t xml:space="preserve">Субсидии по переселению граждан из аварийного жилого фонда </t>
    </r>
    <r>
      <rPr>
        <b/>
        <sz val="18"/>
        <rFont val="Arial"/>
        <family val="2"/>
      </rPr>
      <t>(0061)</t>
    </r>
  </si>
  <si>
    <r>
      <t xml:space="preserve">ОЦП "Охрана окружающей среды  на 2007-2013г.г" на строительство полигона бытовых отходов </t>
    </r>
    <r>
      <rPr>
        <b/>
        <sz val="18"/>
        <rFont val="Arial"/>
        <family val="2"/>
      </rPr>
      <t>(0062)</t>
    </r>
  </si>
  <si>
    <r>
      <t xml:space="preserve">Субсидии на приобретение жилья </t>
    </r>
    <r>
      <rPr>
        <b/>
        <sz val="18"/>
        <rFont val="Arial"/>
        <family val="2"/>
      </rPr>
      <t>(0063)</t>
    </r>
  </si>
  <si>
    <r>
      <t>Субвенции на программу "Охрана окружающей среды"</t>
    </r>
    <r>
      <rPr>
        <b/>
        <sz val="18"/>
        <rFont val="Arial"/>
        <family val="2"/>
      </rPr>
      <t>(1153)</t>
    </r>
  </si>
  <si>
    <r>
      <t xml:space="preserve">Субвенции по отлову безнадзорных домашних животных </t>
    </r>
    <r>
      <rPr>
        <b/>
        <sz val="18"/>
        <rFont val="Arial"/>
        <family val="2"/>
      </rPr>
      <t>(1152)</t>
    </r>
  </si>
  <si>
    <r>
      <t xml:space="preserve">Субвенции бюджетам муниципальных образований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РФ </t>
    </r>
    <r>
      <rPr>
        <b/>
        <sz val="18"/>
        <rFont val="Arial"/>
        <family val="2"/>
      </rPr>
      <t>(0012)</t>
    </r>
  </si>
  <si>
    <r>
      <t xml:space="preserve">Субсидии ФЦП "Соцразвитие села" водоснабжение Б.Ключищенского сельского поселения </t>
    </r>
    <r>
      <rPr>
        <b/>
        <sz val="18"/>
        <rFont val="Arial"/>
        <family val="2"/>
      </rPr>
      <t>(0037)</t>
    </r>
  </si>
  <si>
    <r>
      <t xml:space="preserve">Субвенции по составлению списков кондидатов в присяжные заседатели </t>
    </r>
    <r>
      <rPr>
        <b/>
        <sz val="18"/>
        <rFont val="Arial"/>
        <family val="2"/>
      </rPr>
      <t>(0012)</t>
    </r>
  </si>
  <si>
    <r>
      <t xml:space="preserve">Субвенции на ежемесячные стипендии обучающимся в 10-х и 11-х классах </t>
    </r>
    <r>
      <rPr>
        <b/>
        <sz val="18"/>
        <rFont val="Arial"/>
        <family val="2"/>
      </rPr>
      <t>(0064)</t>
    </r>
  </si>
  <si>
    <r>
      <t xml:space="preserve">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</t>
    </r>
    <r>
      <rPr>
        <b/>
        <sz val="18"/>
        <rFont val="Arial"/>
        <family val="2"/>
      </rPr>
      <t>(0066)</t>
    </r>
  </si>
  <si>
    <r>
      <t xml:space="preserve">Модернизация региональных систем общего образования </t>
    </r>
    <r>
      <rPr>
        <b/>
        <sz val="18"/>
        <rFont val="Arial"/>
        <family val="2"/>
      </rPr>
      <t xml:space="preserve"> (0051)(0052)</t>
    </r>
  </si>
  <si>
    <r>
      <t xml:space="preserve">Субсидии на организацию системы мобильного библиотечного обслуживания населенных пунктов Ульяновской области </t>
    </r>
    <r>
      <rPr>
        <b/>
        <sz val="18"/>
        <rFont val="Arial"/>
        <family val="2"/>
      </rPr>
      <t>(0065)</t>
    </r>
  </si>
  <si>
    <r>
      <t xml:space="preserve">Субсидии на реализацию Закона Ульяновской области "Об организации оздоровления работникам бюджетной сферы на территории Ульяновской области" </t>
    </r>
    <r>
      <rPr>
        <b/>
        <sz val="18"/>
        <rFont val="Arial"/>
        <family val="2"/>
      </rPr>
      <t>(1157)</t>
    </r>
  </si>
  <si>
    <r>
      <t>Субсидии на реализацию ОЦП "Культура в ульяновской области" на 2012-2016года на повышение квалификации работников муниц. учреждений культуры</t>
    </r>
    <r>
      <rPr>
        <b/>
        <sz val="18"/>
        <rFont val="Arial"/>
        <family val="2"/>
      </rPr>
      <t xml:space="preserve"> (0067)</t>
    </r>
  </si>
  <si>
    <r>
      <t>Субсидии на подготовку и прохождение отопительного сезона 2011-2012годов</t>
    </r>
    <r>
      <rPr>
        <b/>
        <sz val="18"/>
        <rFont val="Arial"/>
        <family val="2"/>
      </rPr>
      <t xml:space="preserve"> (1156)</t>
    </r>
  </si>
  <si>
    <r>
      <t xml:space="preserve">Субсидии на поддержку малого и среднего предпринимательсва включая крестьянские и фермерские хозяйства </t>
    </r>
    <r>
      <rPr>
        <b/>
        <sz val="18"/>
        <rFont val="Arial"/>
        <family val="2"/>
      </rPr>
      <t>(0068)</t>
    </r>
  </si>
  <si>
    <r>
      <t xml:space="preserve">Дотация на стимулирование развития налогового и экономического потенциала между муниципальными районами и городскими округами Ульяновской области достигших наилучших показателей эфективности деятельности </t>
    </r>
    <r>
      <rPr>
        <b/>
        <sz val="18"/>
        <rFont val="Arial"/>
        <family val="2"/>
      </rPr>
      <t>(0000)</t>
    </r>
  </si>
  <si>
    <t>обслуживание мун. Долга</t>
  </si>
  <si>
    <r>
      <t>Субсидии на ОЦП "Чистая вода"</t>
    </r>
    <r>
      <rPr>
        <b/>
        <sz val="18"/>
        <rFont val="Arial"/>
        <family val="2"/>
      </rPr>
      <t>(0056)</t>
    </r>
  </si>
  <si>
    <r>
      <t xml:space="preserve">Субвенции на ежемесячную выплату педагогическим работникам муниципальных образовательных учреждений Ульяновской области – молодым специалистам </t>
    </r>
    <r>
      <rPr>
        <b/>
        <sz val="18"/>
        <rFont val="Arial"/>
        <family val="2"/>
      </rPr>
      <t>(0024)(0008)(0072)</t>
    </r>
  </si>
  <si>
    <r>
      <t xml:space="preserve">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</t>
    </r>
    <r>
      <rPr>
        <b/>
        <sz val="18"/>
        <rFont val="Arial"/>
        <family val="2"/>
      </rPr>
      <t>(0070)</t>
    </r>
  </si>
  <si>
    <r>
      <t xml:space="preserve">Субвенции бюджетам поселений на осуществление переданных органам местного самоуправления государственных полномочий Ульяновской области в сфере проведения на территории Ульяновской области публичных мероприятий </t>
    </r>
    <r>
      <rPr>
        <b/>
        <sz val="18"/>
        <rFont val="Arial"/>
        <family val="2"/>
      </rPr>
      <t>(0073)</t>
    </r>
  </si>
  <si>
    <r>
      <t>Субвенции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области,осуществляющие в качестве основного (установного) вида деятельности деятельность в сферах культуры и архирвного дела</t>
    </r>
    <r>
      <rPr>
        <b/>
        <sz val="18"/>
        <rFont val="Arial"/>
        <family val="2"/>
      </rPr>
      <t>(0071)</t>
    </r>
  </si>
  <si>
    <t>Налог, взимаемый в связи с применением патентной системы налогообложения</t>
  </si>
  <si>
    <r>
      <t xml:space="preserve">Субсидии бюджетам поселений на капитальный ремонт и ремонт дворовых территорий  многоквартирных домов, проездов к дворовым территориям многоквартирных домов населённых пунктов Ульяновской области </t>
    </r>
    <r>
      <rPr>
        <b/>
        <sz val="18"/>
        <rFont val="Arial"/>
        <family val="2"/>
      </rPr>
      <t>(0074)</t>
    </r>
  </si>
  <si>
    <r>
      <t xml:space="preserve">Межбюджетные трансферты на подключение библиотек к сети Интернет </t>
    </r>
    <r>
      <rPr>
        <b/>
        <sz val="18"/>
        <rFont val="Arial"/>
        <family val="2"/>
      </rPr>
      <t>(0075)</t>
    </r>
  </si>
  <si>
    <r>
      <t xml:space="preserve">Госпрограмма "Доступная среда" </t>
    </r>
    <r>
      <rPr>
        <b/>
        <sz val="18"/>
        <rFont val="Arial"/>
        <family val="2"/>
      </rPr>
      <t>(0076)</t>
    </r>
  </si>
  <si>
    <r>
      <t>Софинансирование ФЦП "Соц.развитие села " (ОЦП "Чистая вода")(</t>
    </r>
    <r>
      <rPr>
        <b/>
        <sz val="18"/>
        <rFont val="Arial"/>
        <family val="2"/>
      </rPr>
      <t>0050)</t>
    </r>
  </si>
  <si>
    <t>ФЦП "Жилище"</t>
  </si>
  <si>
    <r>
      <t>Межбюджетный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 (</t>
    </r>
    <r>
      <rPr>
        <b/>
        <sz val="18"/>
        <rFont val="Arial"/>
        <family val="2"/>
      </rPr>
      <t>0078)</t>
    </r>
  </si>
  <si>
    <r>
      <t>Межбюджетный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  </r>
    <r>
      <rPr>
        <b/>
        <sz val="18"/>
        <rFont val="Arial"/>
        <family val="2"/>
      </rPr>
      <t>(0078)</t>
    </r>
  </si>
  <si>
    <t>Иные межбюджетные трансферты</t>
  </si>
  <si>
    <t xml:space="preserve">Итого безвозмездных поступлений </t>
  </si>
  <si>
    <t>Уточненный план на 2014 г. (тыс. руб.)</t>
  </si>
  <si>
    <t>Уточненный план на  2014 г. (тыс. руб.)</t>
  </si>
  <si>
    <t>Акцизы</t>
  </si>
  <si>
    <r>
  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sz val="18"/>
        <rFont val="Arial"/>
        <family val="2"/>
      </rPr>
      <t>(1161)</t>
    </r>
  </si>
  <si>
    <r>
      <t xml:space="preserve">Субсидии на софинансирование мероприятий по развитию водоснабжения в сельской местности по ФЦП "Устойчивое развитие сельских территорий на 2014-2017 г.г. и на период до 2020г" </t>
    </r>
    <r>
      <rPr>
        <b/>
        <sz val="18"/>
        <rFont val="Arial"/>
        <family val="2"/>
      </rPr>
      <t>(0038)</t>
    </r>
  </si>
  <si>
    <r>
      <t>Иные межбюджетные трансферты бюджетам поселений Ульяновской области на выплату денежного поощрения лучшим муниципальным учреждениям культуры, находящимся на территориях сельских поселений, и их работникам на 2014 год</t>
    </r>
    <r>
      <rPr>
        <b/>
        <sz val="18"/>
        <rFont val="Arial"/>
        <family val="2"/>
      </rPr>
      <t>(0081)</t>
    </r>
  </si>
  <si>
    <r>
      <t>Дотации на выравнивание уровня бюджетной обеспеченности из областного фонда финансовой поддержки</t>
    </r>
    <r>
      <rPr>
        <b/>
        <sz val="18"/>
        <rFont val="Arial"/>
        <family val="2"/>
      </rPr>
      <t>(0014)</t>
    </r>
  </si>
  <si>
    <r>
      <t>Субсидии на реализацию мероприятий по улучшению жилищных условий граждан Российской Федерации, проживающих в сельской местности, федеральной целевой программы "Устойчивое развитие сельских территорий на 2014-2017 годы и на период до 2020года" (обл. средства)</t>
    </r>
    <r>
      <rPr>
        <b/>
        <sz val="18"/>
        <rFont val="Arial"/>
        <family val="2"/>
      </rPr>
      <t>(1150)(1134)(1151)(1135)</t>
    </r>
  </si>
  <si>
    <r>
      <t xml:space="preserve">Субсидии на реализацию фед. программы "Развитие дошкольного образования" </t>
    </r>
    <r>
      <rPr>
        <b/>
        <sz val="18"/>
        <rFont val="Arial"/>
        <family val="2"/>
      </rPr>
      <t>(0077)</t>
    </r>
  </si>
  <si>
    <r>
      <t>Субвенции на обеспечение отдыха детей, обучающихся в общеобразовательных учреждениях за исключением детей -сирот и детей, оставшихся без попечения родителей, находящихся в образовательных организациях для детей-сирот и детей, находящихся в трудной жизненной ситуации , в детских оздоровительных лагерях с дневным пребыванием</t>
    </r>
    <r>
      <rPr>
        <b/>
        <sz val="18"/>
        <rFont val="Arial"/>
        <family val="2"/>
      </rPr>
      <t>(0042)</t>
    </r>
  </si>
  <si>
    <r>
      <t xml:space="preserve">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</t>
    </r>
    <r>
      <rPr>
        <b/>
        <sz val="18"/>
        <rFont val="Arial"/>
        <family val="2"/>
      </rPr>
      <t>(1152)</t>
    </r>
  </si>
  <si>
    <r>
      <t>Субвенции бюджета муниципальных образований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  </r>
    <r>
      <rPr>
        <b/>
        <sz val="18"/>
        <rFont val="Arial"/>
        <family val="2"/>
      </rPr>
      <t>(1170)</t>
    </r>
  </si>
  <si>
    <r>
      <t xml:space="preserve">Субвенции наосуществление переданных органам местного самоуправления государственных полномочий по осуществлению обучающимся в 10-х и 11-х классах муниципальных общеобразовательных организаций ежемесячных денежных выплат </t>
    </r>
    <r>
      <rPr>
        <b/>
        <sz val="18"/>
        <rFont val="Arial"/>
        <family val="2"/>
      </rPr>
      <t>(0064)</t>
    </r>
  </si>
  <si>
    <r>
      <t xml:space="preserve">Субвенции бюджетам муниципальных районов Ульяновской области на осуществление органами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нормативах правовых актов Ульяновской области </t>
    </r>
    <r>
      <rPr>
        <b/>
        <sz val="18"/>
        <rFont val="Arial"/>
        <family val="2"/>
      </rPr>
      <t>0035)</t>
    </r>
  </si>
  <si>
    <t>Общегосударственные вопросы-30698,1</t>
  </si>
  <si>
    <t>Национальная оборона-276</t>
  </si>
  <si>
    <t>Национальная безопасность и правоохранительная деятельность-357,3</t>
  </si>
  <si>
    <t>Национальная экономика-1920,1</t>
  </si>
  <si>
    <t>ЖКХ-14070,8</t>
  </si>
  <si>
    <t>Охрана окружающей среды-0</t>
  </si>
  <si>
    <t>Образование-165643,8</t>
  </si>
  <si>
    <t>Культура, кинематография и средства массовой информации-11391,6</t>
  </si>
  <si>
    <t>Здравоохранение-878,7</t>
  </si>
  <si>
    <t>Социальная политика-15162</t>
  </si>
  <si>
    <t>Физическая культура и спорт-262,7</t>
  </si>
  <si>
    <t>обслуживание мун. долга-500,1</t>
  </si>
  <si>
    <t>ВСЕГО РАСХОДОВ-241161,2</t>
  </si>
  <si>
    <t>А.И.Дружинина</t>
  </si>
  <si>
    <t>Исполнение консолидированного бюджета МО "Новомалыклинский  район" за 1 полугодие 2014год.</t>
  </si>
  <si>
    <t>Исполнено за 1 полугодие 2014 г.</t>
  </si>
  <si>
    <t>План на           1 полугодие 2014 г.</t>
  </si>
  <si>
    <t>План на          1 полугодие 2014 г.</t>
  </si>
  <si>
    <t>Исполнено за 1 полугодие  2014 г.</t>
  </si>
  <si>
    <t>Субсидии бюджетам муниципальных районов и городских округов Ульяновской области на приобретение оборудования</t>
  </si>
  <si>
    <t>Субсидии бюджетам муниципальных районов и городских округов Ульяновской области на  реализацию государственной программы  Ульяновской области «Культура  в Ульяновской области» на 2014-2018 годы</t>
  </si>
  <si>
    <t>Субсидии бюджетам муниципальных районах и городских округов Ульяновской области на софинансирование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</si>
  <si>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>Субвенции бюджетам муниципальных районов и городских округов Ульяновской области на осуществлении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 образовательную деятельность</t>
  </si>
  <si>
    <t>Субсидии бюджетам муниципальных районов и городских округов Ульяновской области в целях софинансирования  расходов на выплату заработной платы с начислениями работникам муниципальных учреждений  (за исключением органов местного самоуправления) муниципальных образований, оплату коммунальных услуг и приобретение твердого топлива (уголь, дрова) муниципальными учреждениями(за исключением органов местного самоуправления) ( включая погашение кредиторской задолженности) муниципальных образований Ульяновской области</t>
  </si>
  <si>
    <t>Субвенции на осуществление муниципальным образованием «Новомалыклинский район» государственных полномочий по подбору и передаче федеральному органу государственной власти, уполномоченному на осуществление функций по контролю и надзору в сфере миграции, зданий и (или) помещений, соответствующих требованиям, установленным Правительством Российской Федерации, в целях размещения специального учреждения для содержания иностранных граждан и лиц без гражданства, подлежащих административному выдворению за пределы Российской Федерации, депортации или реадмиссии</t>
  </si>
  <si>
    <t>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созданию условий для воспитания, обучения и осуществления присмотра и ухода за детьми-инвалидами, содержания  детей-инвалидов, обучающихся в муниципальных дошкольных образовательных организациях (дошкольных группах муниципальных общеобразовательных организаций)</t>
  </si>
  <si>
    <t xml:space="preserve">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опеке и попечительству в отношении несовершеннолетних                                                                                      </t>
  </si>
  <si>
    <t>Субвенции бюджетам муниципальных районов и городских округов Ульяновской области на осуществление переданных органами местного самоуправления государственных полномочий Ульяновской области по установлению нормативов потребления населением твердого топлива</t>
  </si>
  <si>
    <t>473,0</t>
  </si>
  <si>
    <t>Субвенции бюджетам муниципальных районов и городских округов Ульяновской области на 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(полного) общего  образования, а также дополнительного образования в муниципальных общеобразовательных учреждениях</t>
  </si>
  <si>
    <t>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финансированию ежемесячной денежной выплаты на обеспечение проезда детей–сирот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</si>
  <si>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r>
      <t>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в</t>
    </r>
    <r>
      <rPr>
        <sz val="18"/>
        <color indexed="8"/>
        <rFont val="Arial"/>
        <family val="2"/>
      </rPr>
      <t>ыплате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         родительской платы за присмотр и уход за детьми</t>
    </r>
  </si>
  <si>
    <t>12700,0</t>
  </si>
  <si>
    <t>0,0</t>
  </si>
  <si>
    <t>15,0</t>
  </si>
  <si>
    <t xml:space="preserve">Субвенции на выполнение гос. полномочий по хранению, комплектованию, и использованию архивных документов, относящихся к гос. собственности Ульяновской области </t>
  </si>
  <si>
    <t>Субвенции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области,осуществляющие в качестве основного (установного) вида деятельности деятельность в сферах культуры и архирвного дела</t>
  </si>
  <si>
    <t xml:space="preserve">Субсидии на реализацию Закона Ульяновской области "Об организации оздоровления работникам бюджетной сферы на территории Ульяновской области" </t>
  </si>
  <si>
    <t>Субсидии на софинансирование капитальных вложений в объекты государственной (муниципальной) собственности</t>
  </si>
  <si>
    <t>Субвенции на обеспечение отдыха детей, обучающихся в общеобразовательных учреждениях за исключением детей -сирот и детей, оставшихся без попечения родителей, находящихся в образовательных организациях для детей-сирот и детей, находящихся в трудной жизненной ситуации , в детских оздоровительных лагерях с дневным пребыванием</t>
  </si>
  <si>
    <t>Субвенции бюджетам муниципальных районов и городских округов Ульяновской области на осуществление  переданных органам местного самоуправления государственных полномочий Ульяновской области по хранению, комплектованию, учету и использованию архивных документов, относящихся к государственной собственности Ульяновской области и находящихся на территории муниципальных районов и городских округов Ульяновской области</t>
  </si>
  <si>
    <t>9,0</t>
  </si>
  <si>
    <t>12815.2</t>
  </si>
  <si>
    <t>Начальник МУ "Управление финансов администрации  МО "Новомалыклинский район"</t>
  </si>
  <si>
    <t xml:space="preserve">Исполнение бюджета муниципального образования «Новомалыклинский район»                                             за  1 полугодие 2014 года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</si>
</sst>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8"/>
      <color indexed="8"/>
      <name val="Arial"/>
      <family val="2"/>
    </font>
    <font>
      <sz val="12"/>
      <color indexed="8"/>
      <name val="Arial Cyr"/>
      <family val="0"/>
    </font>
    <font>
      <sz val="10.55"/>
      <color indexed="8"/>
      <name val="Arial Cyr"/>
      <family val="0"/>
    </font>
    <font>
      <sz val="16.25"/>
      <color indexed="8"/>
      <name val="Arial Cyr"/>
      <family val="0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6" fontId="5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176" fontId="11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 indent="1"/>
    </xf>
    <xf numFmtId="176" fontId="8" fillId="0" borderId="10" xfId="0" applyNumberFormat="1" applyFont="1" applyFill="1" applyBorder="1" applyAlignment="1">
      <alignment horizontal="right" vertical="top" wrapText="1" indent="1"/>
    </xf>
    <xf numFmtId="0" fontId="5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right" vertical="top" wrapText="1"/>
    </xf>
    <xf numFmtId="176" fontId="6" fillId="34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11" fillId="0" borderId="10" xfId="0" applyNumberFormat="1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/>
    </xf>
    <xf numFmtId="176" fontId="8" fillId="34" borderId="1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top" wrapText="1" indent="1"/>
    </xf>
    <xf numFmtId="176" fontId="17" fillId="0" borderId="10" xfId="0" applyNumberFormat="1" applyFont="1" applyFill="1" applyBorder="1" applyAlignment="1">
      <alignment horizontal="right" vertical="top" wrapText="1"/>
    </xf>
    <xf numFmtId="176" fontId="8" fillId="0" borderId="13" xfId="0" applyNumberFormat="1" applyFont="1" applyBorder="1" applyAlignment="1">
      <alignment horizontal="right" vertical="top" wrapText="1"/>
    </xf>
    <xf numFmtId="176" fontId="8" fillId="0" borderId="12" xfId="0" applyNumberFormat="1" applyFont="1" applyBorder="1" applyAlignment="1">
      <alignment horizontal="right" vertical="top" wrapText="1"/>
    </xf>
    <xf numFmtId="176" fontId="7" fillId="34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176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6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8" fillId="35" borderId="10" xfId="0" applyNumberFormat="1" applyFont="1" applyFill="1" applyBorder="1" applyAlignment="1">
      <alignment horizontal="right" vertical="top" wrapText="1" indent="1"/>
    </xf>
    <xf numFmtId="176" fontId="8" fillId="35" borderId="10" xfId="0" applyNumberFormat="1" applyFont="1" applyFill="1" applyBorder="1" applyAlignment="1">
      <alignment horizontal="right" vertical="top" wrapText="1"/>
    </xf>
    <xf numFmtId="0" fontId="21" fillId="0" borderId="14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justify" vertical="top" wrapText="1"/>
    </xf>
    <xf numFmtId="176" fontId="22" fillId="34" borderId="10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176" fontId="8" fillId="36" borderId="12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176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176" fontId="13" fillId="34" borderId="17" xfId="0" applyNumberFormat="1" applyFont="1" applyFill="1" applyBorder="1" applyAlignment="1">
      <alignment horizontal="right" vertical="top" wrapText="1"/>
    </xf>
    <xf numFmtId="0" fontId="22" fillId="34" borderId="10" xfId="0" applyFont="1" applyFill="1" applyBorder="1" applyAlignment="1">
      <alignment horizontal="right" vertical="top" wrapText="1"/>
    </xf>
    <xf numFmtId="176" fontId="8" fillId="37" borderId="10" xfId="0" applyNumberFormat="1" applyFont="1" applyFill="1" applyBorder="1" applyAlignment="1">
      <alignment horizontal="right" vertical="top" wrapText="1"/>
    </xf>
    <xf numFmtId="49" fontId="8" fillId="37" borderId="15" xfId="0" applyNumberFormat="1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176" fontId="8" fillId="0" borderId="0" xfId="0" applyNumberFormat="1" applyFont="1" applyFill="1" applyBorder="1" applyAlignment="1">
      <alignment horizontal="right" vertical="top" wrapText="1"/>
    </xf>
    <xf numFmtId="0" fontId="21" fillId="37" borderId="15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8" fillId="37" borderId="12" xfId="0" applyFont="1" applyFill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3" fillId="34" borderId="1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2465"/>
          <c:w val="0.4965"/>
          <c:h val="0.26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8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49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19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27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Лист1!$A$7:$A$18</c:f>
              <c:strCache/>
            </c:strRef>
          </c:cat>
          <c:val>
            <c:numRef>
              <c:f>Лист1!$B$7:$B$18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612"/>
          <c:w val="0.9512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8</xdr:row>
      <xdr:rowOff>714375</xdr:rowOff>
    </xdr:from>
    <xdr:to>
      <xdr:col>15</xdr:col>
      <xdr:colOff>285750</xdr:colOff>
      <xdr:row>17</xdr:row>
      <xdr:rowOff>504825</xdr:rowOff>
    </xdr:to>
    <xdr:graphicFrame>
      <xdr:nvGraphicFramePr>
        <xdr:cNvPr id="1" name="Chart 1"/>
        <xdr:cNvGraphicFramePr/>
      </xdr:nvGraphicFramePr>
      <xdr:xfrm>
        <a:off x="6124575" y="3086100"/>
        <a:ext cx="7886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view="pageBreakPreview" zoomScale="50" zoomScaleNormal="65" zoomScaleSheetLayoutView="50" zoomScalePageLayoutView="0" workbookViewId="0" topLeftCell="A80">
      <selection activeCell="A47" sqref="A47:F47"/>
    </sheetView>
  </sheetViews>
  <sheetFormatPr defaultColWidth="9.140625" defaultRowHeight="12.75"/>
  <cols>
    <col min="1" max="1" width="110.28125" style="0" customWidth="1"/>
    <col min="2" max="3" width="24.140625" style="0" customWidth="1"/>
    <col min="4" max="4" width="28.421875" style="0" customWidth="1"/>
    <col min="5" max="5" width="17.421875" style="31" customWidth="1"/>
    <col min="6" max="6" width="18.7109375" style="0" customWidth="1"/>
  </cols>
  <sheetData>
    <row r="1" spans="1:7" ht="33" customHeight="1">
      <c r="A1" s="81" t="s">
        <v>174</v>
      </c>
      <c r="B1" s="81"/>
      <c r="C1" s="81"/>
      <c r="D1" s="81"/>
      <c r="E1" s="81"/>
      <c r="F1" s="81"/>
      <c r="G1" s="35"/>
    </row>
    <row r="2" spans="1:7" ht="12.75" customHeight="1">
      <c r="A2" s="81"/>
      <c r="B2" s="81"/>
      <c r="C2" s="81"/>
      <c r="D2" s="81"/>
      <c r="E2" s="81"/>
      <c r="F2" s="81"/>
      <c r="G2" s="35"/>
    </row>
    <row r="3" spans="1:7" ht="69" customHeight="1">
      <c r="A3" s="82"/>
      <c r="B3" s="82"/>
      <c r="C3" s="82"/>
      <c r="D3" s="82"/>
      <c r="E3" s="82"/>
      <c r="F3" s="82"/>
      <c r="G3" s="35"/>
    </row>
    <row r="4" spans="1:7" ht="54" customHeight="1">
      <c r="A4" s="83"/>
      <c r="B4" s="83" t="s">
        <v>116</v>
      </c>
      <c r="C4" s="85" t="s">
        <v>146</v>
      </c>
      <c r="D4" s="83" t="s">
        <v>145</v>
      </c>
      <c r="E4" s="84" t="s">
        <v>0</v>
      </c>
      <c r="F4" s="83" t="s">
        <v>45</v>
      </c>
      <c r="G4" s="17"/>
    </row>
    <row r="5" spans="1:7" ht="15" customHeight="1">
      <c r="A5" s="83"/>
      <c r="B5" s="83"/>
      <c r="C5" s="86"/>
      <c r="D5" s="83"/>
      <c r="E5" s="84"/>
      <c r="F5" s="83"/>
      <c r="G5" s="17"/>
    </row>
    <row r="6" spans="1:7" ht="28.5" customHeight="1">
      <c r="A6" s="83"/>
      <c r="B6" s="83"/>
      <c r="C6" s="87"/>
      <c r="D6" s="83"/>
      <c r="E6" s="84"/>
      <c r="F6" s="83"/>
      <c r="G6" s="17"/>
    </row>
    <row r="7" spans="1:6" ht="30.75" customHeight="1" hidden="1">
      <c r="A7" s="83"/>
      <c r="B7" s="83"/>
      <c r="C7" s="2"/>
      <c r="D7" s="83"/>
      <c r="E7" s="84"/>
      <c r="F7" s="83"/>
    </row>
    <row r="8" spans="1:6" ht="32.25" customHeight="1">
      <c r="A8" s="2" t="s">
        <v>1</v>
      </c>
      <c r="B8" s="30"/>
      <c r="C8" s="30"/>
      <c r="D8" s="30"/>
      <c r="E8" s="30"/>
      <c r="F8" s="1"/>
    </row>
    <row r="9" spans="1:6" ht="29.25" customHeight="1">
      <c r="A9" s="25" t="s">
        <v>2</v>
      </c>
      <c r="B9" s="27">
        <f>SUM(B10)</f>
        <v>10213</v>
      </c>
      <c r="C9" s="27">
        <f>SUM(C10)</f>
        <v>4716</v>
      </c>
      <c r="D9" s="27">
        <f>SUM(D10)</f>
        <v>4623.4</v>
      </c>
      <c r="E9" s="27">
        <f>SUM(D9/C9*100)</f>
        <v>98.0364715860899</v>
      </c>
      <c r="F9" s="26">
        <f aca="true" t="shared" si="0" ref="F9:F35">SUM(D9-C9)</f>
        <v>-92.60000000000036</v>
      </c>
    </row>
    <row r="10" spans="1:6" ht="31.5" customHeight="1">
      <c r="A10" s="3" t="s">
        <v>3</v>
      </c>
      <c r="B10" s="49">
        <v>10213</v>
      </c>
      <c r="C10" s="49">
        <v>4716</v>
      </c>
      <c r="D10" s="49">
        <v>4623.4</v>
      </c>
      <c r="E10" s="27">
        <f>SUM(D10/C10*100)</f>
        <v>98.0364715860899</v>
      </c>
      <c r="F10" s="26">
        <f t="shared" si="0"/>
        <v>-92.60000000000036</v>
      </c>
    </row>
    <row r="11" spans="1:6" ht="30.75" customHeight="1">
      <c r="A11" s="25" t="s">
        <v>4</v>
      </c>
      <c r="B11" s="27">
        <f>SUM(B12:B16)</f>
        <v>4040.6</v>
      </c>
      <c r="C11" s="27">
        <f>SUM(C12:C16)</f>
        <v>2147.6</v>
      </c>
      <c r="D11" s="27">
        <f>SUM(D12:D16)</f>
        <v>2239.5</v>
      </c>
      <c r="E11" s="27">
        <f>SUM(D11/C11*100)</f>
        <v>104.2791953808903</v>
      </c>
      <c r="F11" s="26">
        <f t="shared" si="0"/>
        <v>91.90000000000009</v>
      </c>
    </row>
    <row r="12" spans="1:6" ht="30.75" customHeight="1">
      <c r="A12" s="28" t="s">
        <v>118</v>
      </c>
      <c r="B12" s="50">
        <v>550.6</v>
      </c>
      <c r="C12" s="50">
        <v>274.6</v>
      </c>
      <c r="D12" s="50">
        <v>232.3</v>
      </c>
      <c r="E12" s="27"/>
      <c r="F12" s="26">
        <f t="shared" si="0"/>
        <v>-42.30000000000001</v>
      </c>
    </row>
    <row r="13" spans="1:6" ht="59.25" customHeight="1">
      <c r="A13" s="3" t="s">
        <v>5</v>
      </c>
      <c r="B13" s="49">
        <v>3073</v>
      </c>
      <c r="C13" s="49">
        <v>1458</v>
      </c>
      <c r="D13" s="49">
        <v>1467.4</v>
      </c>
      <c r="E13" s="27">
        <f>SUM(D13/C13*100)</f>
        <v>100.64471879286694</v>
      </c>
      <c r="F13" s="26">
        <f t="shared" si="0"/>
        <v>9.400000000000091</v>
      </c>
    </row>
    <row r="14" spans="1:6" ht="46.5" customHeight="1">
      <c r="A14" s="3" t="s">
        <v>106</v>
      </c>
      <c r="B14" s="49">
        <v>25</v>
      </c>
      <c r="C14" s="49">
        <v>23</v>
      </c>
      <c r="D14" s="49">
        <v>23.6</v>
      </c>
      <c r="E14" s="27">
        <f aca="true" t="shared" si="1" ref="E14:E19">SUM(D14/C14*100)</f>
        <v>102.60869565217392</v>
      </c>
      <c r="F14" s="26">
        <f t="shared" si="0"/>
        <v>0.6000000000000014</v>
      </c>
    </row>
    <row r="15" spans="1:6" ht="31.5" customHeight="1">
      <c r="A15" s="3" t="s">
        <v>6</v>
      </c>
      <c r="B15" s="49">
        <v>392</v>
      </c>
      <c r="C15" s="49">
        <v>392</v>
      </c>
      <c r="D15" s="49">
        <v>516.2</v>
      </c>
      <c r="E15" s="27">
        <f t="shared" si="1"/>
        <v>131.68367346938777</v>
      </c>
      <c r="F15" s="26">
        <f t="shared" si="0"/>
        <v>124.20000000000005</v>
      </c>
    </row>
    <row r="16" spans="1:6" ht="28.5" customHeight="1">
      <c r="A16" s="8" t="s">
        <v>7</v>
      </c>
      <c r="B16" s="51"/>
      <c r="C16" s="51"/>
      <c r="D16" s="51"/>
      <c r="E16" s="27"/>
      <c r="F16" s="26">
        <f t="shared" si="0"/>
        <v>0</v>
      </c>
    </row>
    <row r="17" spans="1:6" ht="30" customHeight="1">
      <c r="A17" s="3" t="s">
        <v>8</v>
      </c>
      <c r="B17" s="49"/>
      <c r="C17" s="49"/>
      <c r="D17" s="49"/>
      <c r="E17" s="27"/>
      <c r="F17" s="26">
        <f t="shared" si="0"/>
        <v>0</v>
      </c>
    </row>
    <row r="18" spans="1:6" ht="31.5" customHeight="1">
      <c r="A18" s="3" t="s">
        <v>9</v>
      </c>
      <c r="B18" s="49"/>
      <c r="C18" s="49"/>
      <c r="D18" s="49"/>
      <c r="E18" s="27"/>
      <c r="F18" s="26">
        <f t="shared" si="0"/>
        <v>0</v>
      </c>
    </row>
    <row r="19" spans="1:6" ht="29.25" customHeight="1">
      <c r="A19" s="8" t="s">
        <v>10</v>
      </c>
      <c r="B19" s="51">
        <v>791</v>
      </c>
      <c r="C19" s="51">
        <v>620</v>
      </c>
      <c r="D19" s="51">
        <v>650.5</v>
      </c>
      <c r="E19" s="27">
        <f t="shared" si="1"/>
        <v>104.91935483870967</v>
      </c>
      <c r="F19" s="26">
        <f t="shared" si="0"/>
        <v>30.5</v>
      </c>
    </row>
    <row r="20" spans="1:6" ht="57.75" customHeight="1">
      <c r="A20" s="8" t="s">
        <v>11</v>
      </c>
      <c r="B20" s="51">
        <v>5</v>
      </c>
      <c r="C20" s="51"/>
      <c r="D20" s="51"/>
      <c r="E20" s="27"/>
      <c r="F20" s="26">
        <f t="shared" si="0"/>
        <v>0</v>
      </c>
    </row>
    <row r="21" spans="1:6" ht="54" customHeight="1">
      <c r="A21" s="3" t="s">
        <v>12</v>
      </c>
      <c r="B21" s="49"/>
      <c r="C21" s="49"/>
      <c r="D21" s="49"/>
      <c r="E21" s="27"/>
      <c r="F21" s="26">
        <f t="shared" si="0"/>
        <v>0</v>
      </c>
    </row>
    <row r="22" spans="1:6" ht="34.5" customHeight="1">
      <c r="A22" s="3" t="s">
        <v>13</v>
      </c>
      <c r="B22" s="49"/>
      <c r="C22" s="49"/>
      <c r="D22" s="49"/>
      <c r="E22" s="27"/>
      <c r="F22" s="26">
        <f t="shared" si="0"/>
        <v>0</v>
      </c>
    </row>
    <row r="23" spans="1:6" ht="25.5" customHeight="1">
      <c r="A23" s="3" t="s">
        <v>14</v>
      </c>
      <c r="B23" s="49"/>
      <c r="C23" s="49"/>
      <c r="D23" s="49"/>
      <c r="E23" s="27"/>
      <c r="F23" s="26">
        <f t="shared" si="0"/>
        <v>0</v>
      </c>
    </row>
    <row r="24" spans="1:6" ht="29.25" customHeight="1">
      <c r="A24" s="3" t="s">
        <v>15</v>
      </c>
      <c r="B24" s="49"/>
      <c r="C24" s="49"/>
      <c r="D24" s="49"/>
      <c r="E24" s="27"/>
      <c r="F24" s="26">
        <f t="shared" si="0"/>
        <v>0</v>
      </c>
    </row>
    <row r="25" spans="1:6" ht="61.5" customHeight="1">
      <c r="A25" s="8" t="s">
        <v>16</v>
      </c>
      <c r="B25" s="51">
        <v>671</v>
      </c>
      <c r="C25" s="51">
        <v>257</v>
      </c>
      <c r="D25" s="51">
        <v>265</v>
      </c>
      <c r="E25" s="27">
        <f>SUM(D25/C25*100)</f>
        <v>103.11284046692606</v>
      </c>
      <c r="F25" s="26">
        <f t="shared" si="0"/>
        <v>8</v>
      </c>
    </row>
    <row r="26" spans="1:6" ht="39" customHeight="1">
      <c r="A26" s="25" t="s">
        <v>17</v>
      </c>
      <c r="B26" s="27">
        <v>470</v>
      </c>
      <c r="C26" s="27">
        <f>SUM(C27)</f>
        <v>291</v>
      </c>
      <c r="D26" s="27">
        <f>SUM(D27)</f>
        <v>295.1</v>
      </c>
      <c r="E26" s="27">
        <f>SUM(D26/C26*100)</f>
        <v>101.4089347079038</v>
      </c>
      <c r="F26" s="26">
        <f t="shared" si="0"/>
        <v>4.100000000000023</v>
      </c>
    </row>
    <row r="27" spans="1:6" ht="45" customHeight="1">
      <c r="A27" s="3" t="s">
        <v>18</v>
      </c>
      <c r="B27" s="50">
        <v>470</v>
      </c>
      <c r="C27" s="50">
        <v>291</v>
      </c>
      <c r="D27" s="50">
        <v>295.1</v>
      </c>
      <c r="E27" s="27">
        <f>SUM(D27/C27*100)</f>
        <v>101.4089347079038</v>
      </c>
      <c r="F27" s="26">
        <f t="shared" si="0"/>
        <v>4.100000000000023</v>
      </c>
    </row>
    <row r="28" spans="1:6" ht="64.5" customHeight="1">
      <c r="A28" s="28" t="s">
        <v>19</v>
      </c>
      <c r="B28" s="50">
        <v>3996</v>
      </c>
      <c r="C28" s="50">
        <v>2575</v>
      </c>
      <c r="D28" s="50">
        <v>2608.9</v>
      </c>
      <c r="E28" s="27">
        <f>SUM(D28/C28*100)</f>
        <v>101.31650485436894</v>
      </c>
      <c r="F28" s="26">
        <f t="shared" si="0"/>
        <v>33.90000000000009</v>
      </c>
    </row>
    <row r="29" spans="1:6" ht="60" customHeight="1">
      <c r="A29" s="3" t="s">
        <v>20</v>
      </c>
      <c r="B29" s="49"/>
      <c r="C29" s="49"/>
      <c r="D29" s="49"/>
      <c r="E29" s="27"/>
      <c r="F29" s="26">
        <f t="shared" si="0"/>
        <v>0</v>
      </c>
    </row>
    <row r="30" spans="1:6" ht="32.25" customHeight="1">
      <c r="A30" s="8" t="s">
        <v>21</v>
      </c>
      <c r="B30" s="51">
        <v>352</v>
      </c>
      <c r="C30" s="51">
        <v>158</v>
      </c>
      <c r="D30" s="51">
        <v>159.1</v>
      </c>
      <c r="E30" s="27">
        <f>SUM(D30/C30*100)</f>
        <v>100.69620253164557</v>
      </c>
      <c r="F30" s="26">
        <f t="shared" si="0"/>
        <v>1.0999999999999943</v>
      </c>
    </row>
    <row r="31" spans="1:6" ht="27.75" customHeight="1">
      <c r="A31" s="8" t="s">
        <v>22</v>
      </c>
      <c r="B31" s="51"/>
      <c r="C31" s="51"/>
      <c r="D31" s="51"/>
      <c r="E31" s="27"/>
      <c r="F31" s="26">
        <f t="shared" si="0"/>
        <v>0</v>
      </c>
    </row>
    <row r="32" spans="1:6" ht="48" customHeight="1">
      <c r="A32" s="3" t="s">
        <v>23</v>
      </c>
      <c r="B32" s="49"/>
      <c r="C32" s="49"/>
      <c r="D32" s="51">
        <v>3.3</v>
      </c>
      <c r="E32" s="27"/>
      <c r="F32" s="26">
        <f t="shared" si="0"/>
        <v>3.3</v>
      </c>
    </row>
    <row r="33" spans="1:6" ht="54" customHeight="1">
      <c r="A33" s="3" t="s">
        <v>24</v>
      </c>
      <c r="B33" s="49"/>
      <c r="C33" s="49"/>
      <c r="D33" s="49"/>
      <c r="E33" s="27"/>
      <c r="F33" s="26">
        <f t="shared" si="0"/>
        <v>0</v>
      </c>
    </row>
    <row r="34" spans="1:6" ht="52.5" customHeight="1">
      <c r="A34" s="8" t="s">
        <v>25</v>
      </c>
      <c r="B34" s="51">
        <v>35</v>
      </c>
      <c r="C34" s="50">
        <v>15</v>
      </c>
      <c r="D34" s="50">
        <v>15.9</v>
      </c>
      <c r="E34" s="27">
        <v>100</v>
      </c>
      <c r="F34" s="26">
        <f t="shared" si="0"/>
        <v>0.9000000000000004</v>
      </c>
    </row>
    <row r="35" spans="1:25" s="4" customFormat="1" ht="31.5" customHeight="1">
      <c r="A35" s="25" t="s">
        <v>26</v>
      </c>
      <c r="B35" s="27">
        <f>SUM(B9+B11+B19+B20+B25+B26+B28+B30+B34+B33+B29)</f>
        <v>20573.6</v>
      </c>
      <c r="C35" s="27">
        <f>SUM(C9+C11+C19+C20+C25+C26+C28+C30+C34+C33+C29+C32)</f>
        <v>10779.6</v>
      </c>
      <c r="D35" s="27">
        <f>SUM(D9+D11+D19+D20+D25+D26+D28+D30+D34+D33+D29+D32)</f>
        <v>10860.699999999999</v>
      </c>
      <c r="E35" s="27">
        <f>SUM(D35/C35*100)</f>
        <v>100.75234702586367</v>
      </c>
      <c r="F35" s="26">
        <f t="shared" si="0"/>
        <v>81.09999999999854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80.25" customHeight="1" thickBot="1">
      <c r="A36" s="3" t="s">
        <v>122</v>
      </c>
      <c r="B36" s="73">
        <v>38263.8</v>
      </c>
      <c r="C36" s="22">
        <v>20794</v>
      </c>
      <c r="D36" s="22">
        <v>20794</v>
      </c>
      <c r="E36" s="57">
        <f>SUM(D36/C36*100)</f>
        <v>100</v>
      </c>
      <c r="F36" s="57">
        <f>SUM(D36-B36)</f>
        <v>-17469.800000000003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02.75" customHeight="1" thickBot="1">
      <c r="A37" s="58" t="s">
        <v>149</v>
      </c>
      <c r="B37" s="74" t="s">
        <v>162</v>
      </c>
      <c r="C37" s="60" t="s">
        <v>163</v>
      </c>
      <c r="D37" s="22">
        <v>0</v>
      </c>
      <c r="E37" s="57"/>
      <c r="F37" s="57" t="e">
        <f aca="true" t="shared" si="2" ref="F37:F75">SUM(D37-B37)</f>
        <v>#VALUE!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6.75" customHeight="1" thickBot="1">
      <c r="A38" s="58" t="s">
        <v>150</v>
      </c>
      <c r="B38" s="74">
        <v>18.7</v>
      </c>
      <c r="C38" s="60" t="s">
        <v>163</v>
      </c>
      <c r="D38" s="22">
        <v>0</v>
      </c>
      <c r="E38" s="57"/>
      <c r="F38" s="57">
        <f t="shared" si="2"/>
        <v>-18.7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6" ht="306.75" customHeight="1" thickBot="1">
      <c r="A39" s="58" t="s">
        <v>153</v>
      </c>
      <c r="B39" s="75">
        <v>14127.1</v>
      </c>
      <c r="C39" s="60" t="s">
        <v>172</v>
      </c>
      <c r="D39" s="80" t="s">
        <v>172</v>
      </c>
      <c r="E39" s="57">
        <v>100</v>
      </c>
      <c r="F39" s="57">
        <v>1311.9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5" ht="246.75" customHeight="1" thickBot="1">
      <c r="A40" s="58" t="s">
        <v>151</v>
      </c>
      <c r="B40" s="75">
        <v>193.1</v>
      </c>
      <c r="C40" s="59">
        <v>0</v>
      </c>
      <c r="D40" s="22">
        <v>0</v>
      </c>
      <c r="E40" s="57" t="e">
        <f>SUM(D40/C40*100)</f>
        <v>#DIV/0!</v>
      </c>
      <c r="F40" s="57">
        <f t="shared" si="2"/>
        <v>-193.1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5.75" customHeight="1" thickBot="1">
      <c r="A41" s="3" t="s">
        <v>123</v>
      </c>
      <c r="B41" s="73">
        <v>4439.5</v>
      </c>
      <c r="C41" s="22">
        <v>0</v>
      </c>
      <c r="D41" s="22">
        <v>0</v>
      </c>
      <c r="E41" s="57"/>
      <c r="F41" s="57">
        <f t="shared" si="2"/>
        <v>-4439.5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65.75" customHeight="1" thickBot="1">
      <c r="A42" s="54" t="s">
        <v>168</v>
      </c>
      <c r="B42" s="77">
        <v>20000</v>
      </c>
      <c r="C42" s="55">
        <v>20000</v>
      </c>
      <c r="D42" s="76">
        <v>20000</v>
      </c>
      <c r="E42" s="57"/>
      <c r="F42" s="57">
        <f t="shared" si="2"/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43.75" customHeight="1" thickBot="1">
      <c r="A43" s="58" t="s">
        <v>152</v>
      </c>
      <c r="B43" s="75">
        <v>458.3</v>
      </c>
      <c r="C43" s="60" t="s">
        <v>164</v>
      </c>
      <c r="D43" s="61">
        <v>3.3</v>
      </c>
      <c r="E43" s="57"/>
      <c r="F43" s="57">
        <f t="shared" si="2"/>
        <v>-455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83.75" customHeight="1">
      <c r="A44" s="3" t="s">
        <v>169</v>
      </c>
      <c r="B44" s="73">
        <v>1223.6</v>
      </c>
      <c r="C44" s="22">
        <v>0</v>
      </c>
      <c r="D44" s="22">
        <v>0</v>
      </c>
      <c r="E44" s="57" t="e">
        <f>SUM(D44/C44*100)</f>
        <v>#DIV/0!</v>
      </c>
      <c r="F44" s="57">
        <f t="shared" si="2"/>
        <v>-1223.6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17" customHeight="1">
      <c r="A45" s="3" t="s">
        <v>126</v>
      </c>
      <c r="B45" s="73">
        <v>65.9</v>
      </c>
      <c r="C45" s="22">
        <v>20</v>
      </c>
      <c r="D45" s="22">
        <v>20</v>
      </c>
      <c r="E45" s="57">
        <f>SUM(D45/C45*100)</f>
        <v>100</v>
      </c>
      <c r="F45" s="57">
        <f t="shared" si="2"/>
        <v>-45.900000000000006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17" customHeight="1">
      <c r="A46" s="3" t="s">
        <v>46</v>
      </c>
      <c r="B46" s="14"/>
      <c r="C46" s="22"/>
      <c r="D46" s="22"/>
      <c r="E46" s="57"/>
      <c r="F46" s="57">
        <f t="shared" si="2"/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64.25" customHeight="1">
      <c r="A47" s="3" t="s">
        <v>68</v>
      </c>
      <c r="B47" s="73">
        <v>5.7</v>
      </c>
      <c r="C47" s="22">
        <v>0</v>
      </c>
      <c r="D47" s="22">
        <v>0</v>
      </c>
      <c r="E47" s="57"/>
      <c r="F47" s="57">
        <f t="shared" si="2"/>
        <v>-5.7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7" customHeight="1">
      <c r="A48" s="3" t="s">
        <v>47</v>
      </c>
      <c r="B48" s="73">
        <v>973.7</v>
      </c>
      <c r="C48" s="22">
        <v>973.7</v>
      </c>
      <c r="D48" s="22">
        <v>973.7</v>
      </c>
      <c r="E48" s="57">
        <f>SUM(D48/C48*100)</f>
        <v>100</v>
      </c>
      <c r="F48" s="57">
        <f t="shared" si="2"/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81.75" customHeight="1">
      <c r="A49" s="3" t="s">
        <v>48</v>
      </c>
      <c r="B49" s="73">
        <v>200.7</v>
      </c>
      <c r="C49" s="22">
        <v>0</v>
      </c>
      <c r="D49" s="22">
        <v>0</v>
      </c>
      <c r="E49" s="57"/>
      <c r="F49" s="57">
        <f t="shared" si="2"/>
        <v>-200.7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30.5" customHeight="1">
      <c r="A50" s="3" t="s">
        <v>49</v>
      </c>
      <c r="B50" s="14">
        <v>5633.3</v>
      </c>
      <c r="C50" s="22">
        <v>4859.1</v>
      </c>
      <c r="D50" s="22">
        <v>4859.1</v>
      </c>
      <c r="E50" s="57">
        <f>SUM(D50/C50*100)</f>
        <v>100</v>
      </c>
      <c r="F50" s="57">
        <f t="shared" si="2"/>
        <v>-774.1999999999998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81" customHeight="1" thickBot="1">
      <c r="A51" s="3" t="s">
        <v>50</v>
      </c>
      <c r="B51" s="73">
        <v>504.5</v>
      </c>
      <c r="C51" s="22">
        <v>97.6</v>
      </c>
      <c r="D51" s="22">
        <v>97.6</v>
      </c>
      <c r="E51" s="57">
        <f>SUM(D51/C51*100)</f>
        <v>100</v>
      </c>
      <c r="F51" s="57">
        <f t="shared" si="2"/>
        <v>-406.9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316.5" customHeight="1" thickBot="1">
      <c r="A52" s="58" t="s">
        <v>154</v>
      </c>
      <c r="B52" s="75">
        <v>10546.9</v>
      </c>
      <c r="C52" s="59">
        <v>0</v>
      </c>
      <c r="D52" s="22"/>
      <c r="E52" s="57"/>
      <c r="F52" s="57">
        <f t="shared" si="2"/>
        <v>-10546.9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75.5" customHeight="1" thickBot="1">
      <c r="A53" s="58" t="s">
        <v>159</v>
      </c>
      <c r="B53" s="23">
        <v>68638.2</v>
      </c>
      <c r="C53" s="22">
        <v>21732.3</v>
      </c>
      <c r="D53" s="22">
        <v>21732.3</v>
      </c>
      <c r="E53" s="57">
        <f>SUM(D53/C53*100)</f>
        <v>100</v>
      </c>
      <c r="F53" s="57">
        <f t="shared" si="2"/>
        <v>-46905.899999999994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98" customHeight="1" thickBot="1">
      <c r="A54" s="58" t="s">
        <v>159</v>
      </c>
      <c r="B54" s="52">
        <v>7083.8</v>
      </c>
      <c r="C54" s="53">
        <v>2980.1</v>
      </c>
      <c r="D54" s="53">
        <v>2980.1</v>
      </c>
      <c r="E54" s="57">
        <f>SUM(D54/C54*100)</f>
        <v>100</v>
      </c>
      <c r="F54" s="57">
        <f t="shared" si="2"/>
        <v>-4103.700000000001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0.5" customHeight="1">
      <c r="A55" s="46" t="s">
        <v>121</v>
      </c>
      <c r="B55" s="24">
        <v>100</v>
      </c>
      <c r="C55" s="22"/>
      <c r="D55" s="22"/>
      <c r="E55" s="57"/>
      <c r="F55" s="57">
        <f t="shared" si="2"/>
        <v>-100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3" customHeight="1">
      <c r="A56" s="3" t="s">
        <v>128</v>
      </c>
      <c r="B56" s="14">
        <v>242.4</v>
      </c>
      <c r="C56" s="24">
        <v>76</v>
      </c>
      <c r="D56" s="24">
        <v>76</v>
      </c>
      <c r="E56" s="57">
        <f>SUM(D56/C56*100)</f>
        <v>100</v>
      </c>
      <c r="F56" s="57">
        <f t="shared" si="2"/>
        <v>-166.4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84.5" customHeight="1">
      <c r="A57" s="3" t="s">
        <v>129</v>
      </c>
      <c r="B57" s="73">
        <v>266</v>
      </c>
      <c r="C57" s="22">
        <v>44.3</v>
      </c>
      <c r="D57" s="22">
        <v>44.3</v>
      </c>
      <c r="E57" s="57">
        <f>SUM(D57/C57*100)</f>
        <v>100</v>
      </c>
      <c r="F57" s="57">
        <f t="shared" si="2"/>
        <v>-221.7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69.75" customHeight="1">
      <c r="A58" s="3"/>
      <c r="B58" s="14"/>
      <c r="C58" s="22"/>
      <c r="D58" s="22"/>
      <c r="E58" s="57" t="e">
        <f>SUM(D58/C58*100)</f>
        <v>#DIV/0!</v>
      </c>
      <c r="F58" s="57">
        <f t="shared" si="2"/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99.75" customHeight="1">
      <c r="A59" s="3" t="s">
        <v>55</v>
      </c>
      <c r="B59" s="73">
        <v>3675.5</v>
      </c>
      <c r="C59" s="22">
        <v>921</v>
      </c>
      <c r="D59" s="22">
        <v>921</v>
      </c>
      <c r="E59" s="57">
        <f>SUM(D59/C59*100)</f>
        <v>100</v>
      </c>
      <c r="F59" s="57">
        <f t="shared" si="2"/>
        <v>-2754.5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83.25" customHeight="1">
      <c r="A60" s="3" t="s">
        <v>56</v>
      </c>
      <c r="B60" s="73">
        <v>499.9</v>
      </c>
      <c r="C60" s="22">
        <v>123</v>
      </c>
      <c r="D60" s="22">
        <v>123</v>
      </c>
      <c r="E60" s="91">
        <v>100</v>
      </c>
      <c r="F60" s="57">
        <f t="shared" si="2"/>
        <v>-376.9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27.75" customHeight="1" hidden="1" thickBot="1">
      <c r="A61" s="3" t="s">
        <v>70</v>
      </c>
      <c r="B61" s="14"/>
      <c r="C61" s="22"/>
      <c r="D61" s="22"/>
      <c r="E61" s="91"/>
      <c r="F61" s="57">
        <f t="shared" si="2"/>
        <v>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6" customHeight="1">
      <c r="A62" s="3" t="s">
        <v>165</v>
      </c>
      <c r="B62" s="73">
        <v>121.4</v>
      </c>
      <c r="C62" s="41">
        <v>25</v>
      </c>
      <c r="D62" s="41">
        <v>25</v>
      </c>
      <c r="E62" s="57">
        <f>SUM(D62/C62*100)</f>
        <v>100</v>
      </c>
      <c r="F62" s="57">
        <f t="shared" si="2"/>
        <v>-96.4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67.25" customHeight="1">
      <c r="A63" s="3" t="s">
        <v>166</v>
      </c>
      <c r="B63" s="73">
        <v>83.6</v>
      </c>
      <c r="C63" s="22">
        <v>4</v>
      </c>
      <c r="D63" s="22">
        <v>4</v>
      </c>
      <c r="E63" s="57"/>
      <c r="F63" s="57">
        <f t="shared" si="2"/>
        <v>-79.6</v>
      </c>
      <c r="G63" s="5"/>
      <c r="H63" s="5"/>
      <c r="I63" s="5"/>
      <c r="J63" s="5">
        <v>7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18.5" customHeight="1">
      <c r="A64" s="3" t="s">
        <v>92</v>
      </c>
      <c r="B64" s="14">
        <v>337.4</v>
      </c>
      <c r="C64" s="22">
        <v>90.8</v>
      </c>
      <c r="D64" s="22">
        <v>90.8</v>
      </c>
      <c r="E64" s="57">
        <f>SUM(D64/C64*100)</f>
        <v>100</v>
      </c>
      <c r="F64" s="57">
        <f t="shared" si="2"/>
        <v>-246.59999999999997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75" customHeight="1">
      <c r="A65" s="3" t="s">
        <v>108</v>
      </c>
      <c r="B65" s="14"/>
      <c r="C65" s="22"/>
      <c r="D65" s="22"/>
      <c r="E65" s="57"/>
      <c r="F65" s="57">
        <f t="shared" si="2"/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03.5" customHeight="1">
      <c r="A66" s="3" t="s">
        <v>112</v>
      </c>
      <c r="B66" s="14">
        <v>100</v>
      </c>
      <c r="C66" s="22"/>
      <c r="D66" s="22"/>
      <c r="E66" s="57"/>
      <c r="F66" s="57">
        <f t="shared" si="2"/>
        <v>-100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18.5" customHeight="1">
      <c r="A67" s="7" t="s">
        <v>102</v>
      </c>
      <c r="B67" s="14">
        <v>954.8</v>
      </c>
      <c r="C67" s="22">
        <v>237.4</v>
      </c>
      <c r="D67" s="22">
        <v>237.4</v>
      </c>
      <c r="E67" s="57">
        <f>SUM(D67/B67*100)</f>
        <v>24.86384583158777</v>
      </c>
      <c r="F67" s="57">
        <f t="shared" si="2"/>
        <v>-717.4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18.5" customHeight="1">
      <c r="A68" s="7" t="s">
        <v>103</v>
      </c>
      <c r="B68" s="14">
        <v>9</v>
      </c>
      <c r="C68" s="22">
        <v>2.3</v>
      </c>
      <c r="D68" s="22">
        <v>2.3</v>
      </c>
      <c r="E68" s="57">
        <f>SUM(D68/C68*100)</f>
        <v>100</v>
      </c>
      <c r="F68" s="57">
        <f t="shared" si="2"/>
        <v>-6.7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18.5" customHeight="1" thickBot="1">
      <c r="A69" s="7" t="s">
        <v>104</v>
      </c>
      <c r="B69" s="14"/>
      <c r="C69" s="22"/>
      <c r="D69" s="22"/>
      <c r="E69" s="57"/>
      <c r="F69" s="57">
        <f t="shared" si="2"/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92" customHeight="1" thickBot="1">
      <c r="A70" s="54" t="s">
        <v>170</v>
      </c>
      <c r="B70" s="77">
        <v>121.4</v>
      </c>
      <c r="C70" s="55"/>
      <c r="D70" s="78"/>
      <c r="E70" s="57">
        <v>20.6</v>
      </c>
      <c r="F70" s="57">
        <f t="shared" si="2"/>
        <v>-121.4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50.25" customHeight="1">
      <c r="A71" s="3" t="s">
        <v>77</v>
      </c>
      <c r="B71" s="14">
        <v>0</v>
      </c>
      <c r="C71" s="22"/>
      <c r="D71" s="22"/>
      <c r="E71" s="57"/>
      <c r="F71" s="57">
        <f t="shared" si="2"/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78.75" customHeight="1">
      <c r="A72" s="3" t="s">
        <v>167</v>
      </c>
      <c r="B72" s="14"/>
      <c r="C72" s="22"/>
      <c r="D72" s="22"/>
      <c r="E72" s="57" t="e">
        <f>SUM(D72/C72*100)</f>
        <v>#DIV/0!</v>
      </c>
      <c r="F72" s="57">
        <f t="shared" si="2"/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288.75" customHeight="1" thickBot="1">
      <c r="A73" s="56" t="s">
        <v>160</v>
      </c>
      <c r="B73" s="73">
        <v>258.7</v>
      </c>
      <c r="C73" s="22">
        <v>68.3</v>
      </c>
      <c r="D73" s="22">
        <v>68.3</v>
      </c>
      <c r="E73" s="57">
        <f>SUM(D73/C73*100)</f>
        <v>100</v>
      </c>
      <c r="F73" s="57">
        <f t="shared" si="2"/>
        <v>-190.39999999999998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218.25" customHeight="1" thickBot="1">
      <c r="A74" s="58" t="s">
        <v>157</v>
      </c>
      <c r="B74" s="74" t="s">
        <v>171</v>
      </c>
      <c r="C74" s="59">
        <v>2.2</v>
      </c>
      <c r="D74" s="61">
        <v>2.2</v>
      </c>
      <c r="E74" s="57">
        <v>100</v>
      </c>
      <c r="F74" s="57" t="e">
        <f t="shared" si="2"/>
        <v>#VALUE!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314.25" customHeight="1" thickBot="1">
      <c r="A75" s="58" t="s">
        <v>161</v>
      </c>
      <c r="B75" s="75">
        <v>629.6</v>
      </c>
      <c r="C75" s="60" t="s">
        <v>158</v>
      </c>
      <c r="D75" s="62">
        <v>75.1</v>
      </c>
      <c r="E75" s="57">
        <v>15.9</v>
      </c>
      <c r="F75" s="57">
        <f t="shared" si="2"/>
        <v>-554.5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285.75" customHeight="1" thickBot="1">
      <c r="A76" s="58" t="s">
        <v>155</v>
      </c>
      <c r="B76" s="75">
        <v>200.7</v>
      </c>
      <c r="C76" s="59">
        <v>0</v>
      </c>
      <c r="D76" s="62"/>
      <c r="E76" s="57"/>
      <c r="F76" s="57">
        <f aca="true" t="shared" si="3" ref="F76:F98">SUM(D76-B76)</f>
        <v>-200.7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208.5" customHeight="1" thickBot="1">
      <c r="A77" s="58" t="s">
        <v>156</v>
      </c>
      <c r="B77" s="75">
        <v>499.6</v>
      </c>
      <c r="C77" s="59">
        <v>123</v>
      </c>
      <c r="D77" s="62">
        <v>123</v>
      </c>
      <c r="E77" s="57">
        <v>100</v>
      </c>
      <c r="F77" s="57">
        <f t="shared" si="3"/>
        <v>-376.6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09.5" customHeight="1">
      <c r="A78" s="3" t="s">
        <v>63</v>
      </c>
      <c r="B78" s="79">
        <v>9644.4</v>
      </c>
      <c r="C78" s="62">
        <v>4541.8</v>
      </c>
      <c r="D78" s="62">
        <v>4541.8</v>
      </c>
      <c r="E78" s="57">
        <f>SUM(D78/C78*100)</f>
        <v>100</v>
      </c>
      <c r="F78" s="57">
        <f t="shared" si="3"/>
        <v>-5102.599999999999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09.5" customHeight="1">
      <c r="A79" s="9" t="s">
        <v>29</v>
      </c>
      <c r="B79" s="63">
        <f>SUM(B36:B78)</f>
        <v>190121.19999999998</v>
      </c>
      <c r="C79" s="63">
        <f>SUM(C36:C78)</f>
        <v>77715.90000000001</v>
      </c>
      <c r="D79" s="63">
        <f>SUM(D36:D78)</f>
        <v>77794.30000000002</v>
      </c>
      <c r="E79" s="57">
        <f>SUM(D79/C79*100)</f>
        <v>100.10088025745054</v>
      </c>
      <c r="F79" s="57">
        <f t="shared" si="3"/>
        <v>-112326.89999999997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31.5" customHeight="1">
      <c r="A80" s="8" t="s">
        <v>30</v>
      </c>
      <c r="B80" s="64">
        <v>847</v>
      </c>
      <c r="C80" s="64">
        <v>652</v>
      </c>
      <c r="D80" s="64">
        <v>652</v>
      </c>
      <c r="E80" s="57">
        <v>100</v>
      </c>
      <c r="F80" s="57">
        <f t="shared" si="3"/>
        <v>-195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31.5" customHeight="1">
      <c r="A81" s="3" t="s">
        <v>27</v>
      </c>
      <c r="B81" s="64">
        <v>0</v>
      </c>
      <c r="C81" s="64">
        <v>0</v>
      </c>
      <c r="D81" s="64">
        <v>-2004.8</v>
      </c>
      <c r="E81" s="57" t="e">
        <f>SUM(D81/C81*100)</f>
        <v>#DIV/0!</v>
      </c>
      <c r="F81" s="57">
        <f t="shared" si="3"/>
        <v>-2004.8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39" customHeight="1">
      <c r="A82" s="9" t="s">
        <v>115</v>
      </c>
      <c r="B82" s="65">
        <v>204023.1</v>
      </c>
      <c r="C82" s="65">
        <v>133964.7</v>
      </c>
      <c r="D82" s="65">
        <v>133964.7</v>
      </c>
      <c r="E82" s="57">
        <f>SUM(D82/C82*100)</f>
        <v>100</v>
      </c>
      <c r="F82" s="57">
        <f t="shared" si="3"/>
        <v>-70058.4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s="4" customFormat="1" ht="28.5" customHeight="1">
      <c r="A83" s="9" t="s">
        <v>31</v>
      </c>
      <c r="B83" s="66">
        <f>SUM(B82+B35)</f>
        <v>224596.7</v>
      </c>
      <c r="C83" s="66">
        <v>144825.5</v>
      </c>
      <c r="D83" s="66">
        <f>SUM(D82+D35)</f>
        <v>144825.40000000002</v>
      </c>
      <c r="E83" s="57">
        <f>SUM(D83/C83*100)</f>
        <v>99.99993095138635</v>
      </c>
      <c r="F83" s="57">
        <f t="shared" si="3"/>
        <v>-79771.29999999999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23.25">
      <c r="A84" s="2" t="s">
        <v>32</v>
      </c>
      <c r="B84" s="64"/>
      <c r="C84" s="64"/>
      <c r="D84" s="64"/>
      <c r="E84" s="57"/>
      <c r="F84" s="57">
        <f t="shared" si="3"/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26.25" customHeight="1">
      <c r="A85" s="3" t="s">
        <v>33</v>
      </c>
      <c r="B85" s="67">
        <v>37634.6</v>
      </c>
      <c r="C85" s="67">
        <v>18561.7</v>
      </c>
      <c r="D85" s="67">
        <v>18561.7</v>
      </c>
      <c r="E85" s="57">
        <f>SUM(D85/C85*100)</f>
        <v>100</v>
      </c>
      <c r="F85" s="57">
        <f t="shared" si="3"/>
        <v>-19072.899999999998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23.25">
      <c r="A86" s="3" t="s">
        <v>34</v>
      </c>
      <c r="B86" s="67"/>
      <c r="C86" s="67"/>
      <c r="D86" s="67"/>
      <c r="E86" s="57"/>
      <c r="F86" s="57">
        <f t="shared" si="3"/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51" customHeight="1">
      <c r="A87" s="3" t="s">
        <v>35</v>
      </c>
      <c r="B87" s="67">
        <v>868.5</v>
      </c>
      <c r="C87" s="67">
        <v>553.1</v>
      </c>
      <c r="D87" s="67">
        <v>553.1</v>
      </c>
      <c r="E87" s="57">
        <f>SUM(D87/C87*100)</f>
        <v>100</v>
      </c>
      <c r="F87" s="57">
        <f t="shared" si="3"/>
        <v>-315.4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23.25">
      <c r="A88" s="3" t="s">
        <v>36</v>
      </c>
      <c r="B88" s="67">
        <v>1302.5</v>
      </c>
      <c r="C88" s="67">
        <v>183.2</v>
      </c>
      <c r="D88" s="67">
        <v>183.2</v>
      </c>
      <c r="E88" s="57">
        <f>SUM(D88/C88*100)</f>
        <v>100</v>
      </c>
      <c r="F88" s="57">
        <f t="shared" si="3"/>
        <v>-1119.3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23.25">
      <c r="A89" s="3" t="s">
        <v>37</v>
      </c>
      <c r="B89" s="67">
        <v>614.9</v>
      </c>
      <c r="C89" s="68">
        <v>526.5</v>
      </c>
      <c r="D89" s="68">
        <v>526.5</v>
      </c>
      <c r="E89" s="57">
        <f>SUM(D89/C89*100)</f>
        <v>100</v>
      </c>
      <c r="F89" s="57">
        <f t="shared" si="3"/>
        <v>-88.39999999999998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30.75" customHeight="1">
      <c r="A90" s="3" t="s">
        <v>38</v>
      </c>
      <c r="B90" s="67">
        <v>30</v>
      </c>
      <c r="C90" s="67">
        <v>0</v>
      </c>
      <c r="D90" s="67">
        <v>0</v>
      </c>
      <c r="E90" s="57" t="e">
        <f>SUM(D90/C90*100)</f>
        <v>#DIV/0!</v>
      </c>
      <c r="F90" s="57">
        <f t="shared" si="3"/>
        <v>-30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23.25">
      <c r="A91" s="3" t="s">
        <v>39</v>
      </c>
      <c r="B91" s="69">
        <v>116975.6</v>
      </c>
      <c r="C91" s="69">
        <v>75160.3</v>
      </c>
      <c r="D91" s="69">
        <v>75160.3</v>
      </c>
      <c r="E91" s="57">
        <f aca="true" t="shared" si="4" ref="E91:E98">SUM(D91/C91*100)</f>
        <v>100</v>
      </c>
      <c r="F91" s="57">
        <f t="shared" si="3"/>
        <v>-41815.3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55.5" customHeight="1">
      <c r="A92" s="3" t="s">
        <v>40</v>
      </c>
      <c r="B92" s="67">
        <v>12086.4</v>
      </c>
      <c r="C92" s="67">
        <v>5931.2</v>
      </c>
      <c r="D92" s="67">
        <v>5931.2</v>
      </c>
      <c r="E92" s="57">
        <f t="shared" si="4"/>
        <v>100</v>
      </c>
      <c r="F92" s="57">
        <f t="shared" si="3"/>
        <v>-6155.2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32.25" customHeight="1">
      <c r="A93" s="3" t="s">
        <v>66</v>
      </c>
      <c r="B93" s="67"/>
      <c r="C93" s="67"/>
      <c r="D93" s="68"/>
      <c r="E93" s="57" t="e">
        <f t="shared" si="4"/>
        <v>#DIV/0!</v>
      </c>
      <c r="F93" s="57">
        <f t="shared" si="3"/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23.25">
      <c r="A94" s="3" t="s">
        <v>41</v>
      </c>
      <c r="B94" s="68">
        <v>15462</v>
      </c>
      <c r="C94" s="68">
        <v>7243.5</v>
      </c>
      <c r="D94" s="68">
        <v>7243.9</v>
      </c>
      <c r="E94" s="57">
        <f t="shared" si="4"/>
        <v>100.00552219231034</v>
      </c>
      <c r="F94" s="57">
        <f t="shared" si="3"/>
        <v>-8218.1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23.25">
      <c r="A95" s="3" t="s">
        <v>67</v>
      </c>
      <c r="B95" s="67">
        <v>33569.6</v>
      </c>
      <c r="C95" s="67">
        <v>16492.7</v>
      </c>
      <c r="D95" s="67">
        <v>16492.7</v>
      </c>
      <c r="E95" s="57">
        <f t="shared" si="4"/>
        <v>100</v>
      </c>
      <c r="F95" s="57">
        <f t="shared" si="3"/>
        <v>-17076.899999999998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23.25">
      <c r="A96" s="3" t="s">
        <v>100</v>
      </c>
      <c r="B96" s="68"/>
      <c r="C96" s="68"/>
      <c r="D96" s="68"/>
      <c r="E96" s="57" t="e">
        <f t="shared" si="4"/>
        <v>#DIV/0!</v>
      </c>
      <c r="F96" s="57">
        <f t="shared" si="3"/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23.25">
      <c r="A97" s="3" t="s">
        <v>42</v>
      </c>
      <c r="B97" s="68">
        <v>7047.4</v>
      </c>
      <c r="C97" s="68">
        <v>3621</v>
      </c>
      <c r="D97" s="68">
        <v>3621</v>
      </c>
      <c r="E97" s="57">
        <f t="shared" si="4"/>
        <v>100</v>
      </c>
      <c r="F97" s="57">
        <f t="shared" si="3"/>
        <v>-3426.3999999999996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4" customFormat="1" ht="23.25">
      <c r="A98" s="9" t="s">
        <v>43</v>
      </c>
      <c r="B98" s="65">
        <f>SUM(B85:B97)</f>
        <v>225591.5</v>
      </c>
      <c r="C98" s="66">
        <f>SUM(C85:C97)</f>
        <v>128273.2</v>
      </c>
      <c r="D98" s="66">
        <f>SUM(D85:D97)</f>
        <v>128273.59999999999</v>
      </c>
      <c r="E98" s="57">
        <f t="shared" si="4"/>
        <v>100.00031183442839</v>
      </c>
      <c r="F98" s="57">
        <f t="shared" si="3"/>
        <v>-97317.90000000001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23.25">
      <c r="A99" s="3" t="s">
        <v>44</v>
      </c>
      <c r="B99" s="70">
        <v>-994.9</v>
      </c>
      <c r="C99" s="70">
        <v>16551.8</v>
      </c>
      <c r="D99" s="70">
        <v>16551.8</v>
      </c>
      <c r="E99" s="71"/>
      <c r="F99" s="7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8" customHeight="1">
      <c r="A100" s="88" t="s">
        <v>173</v>
      </c>
      <c r="B100" s="89" t="s">
        <v>143</v>
      </c>
      <c r="C100" s="89"/>
      <c r="D100" s="89"/>
      <c r="E100" s="89"/>
      <c r="F100" s="8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6" ht="12.75" customHeight="1">
      <c r="A101" s="88"/>
      <c r="B101" s="90"/>
      <c r="C101" s="90"/>
      <c r="D101" s="90"/>
      <c r="E101" s="90"/>
      <c r="F101" s="90"/>
    </row>
    <row r="102" spans="1:6" ht="18.75" customHeight="1">
      <c r="A102" s="88"/>
      <c r="B102" s="90"/>
      <c r="C102" s="90"/>
      <c r="D102" s="90"/>
      <c r="E102" s="90"/>
      <c r="F102" s="90"/>
    </row>
    <row r="103" spans="1:6" ht="23.25" customHeight="1">
      <c r="A103" s="88"/>
      <c r="B103" s="90"/>
      <c r="C103" s="90"/>
      <c r="D103" s="90"/>
      <c r="E103" s="90"/>
      <c r="F103" s="90"/>
    </row>
    <row r="104" spans="1:6" ht="23.25" customHeight="1">
      <c r="A104" s="88"/>
      <c r="B104" s="90"/>
      <c r="C104" s="90"/>
      <c r="D104" s="90"/>
      <c r="E104" s="90"/>
      <c r="F104" s="90"/>
    </row>
    <row r="105" spans="1:6" ht="33.75" customHeight="1">
      <c r="A105" s="88"/>
      <c r="B105" s="90"/>
      <c r="C105" s="90"/>
      <c r="D105" s="90"/>
      <c r="E105" s="90"/>
      <c r="F105" s="90"/>
    </row>
  </sheetData>
  <sheetProtection/>
  <mergeCells count="10">
    <mergeCell ref="A100:A105"/>
    <mergeCell ref="B100:F105"/>
    <mergeCell ref="E60:E61"/>
    <mergeCell ref="A1:F3"/>
    <mergeCell ref="F4:F7"/>
    <mergeCell ref="D4:D7"/>
    <mergeCell ref="A4:A7"/>
    <mergeCell ref="B4:B7"/>
    <mergeCell ref="E4:E7"/>
    <mergeCell ref="C4:C6"/>
  </mergeCells>
  <printOptions/>
  <pageMargins left="0.8267716535433072" right="0.6299212598425197" top="0.15748031496062992" bottom="0" header="0.6692913385826772" footer="0.31496062992125984"/>
  <pageSetup horizontalDpi="300" verticalDpi="300" orientation="portrait" scale="37" r:id="rId1"/>
  <headerFooter alignWithMargins="0">
    <oddHeader>&amp;C&amp;A</oddHeader>
  </headerFooter>
  <rowBreaks count="2" manualBreakCount="2">
    <brk id="35" max="5" man="1"/>
    <brk id="7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D19"/>
  <sheetViews>
    <sheetView zoomScalePageLayoutView="0" workbookViewId="0" topLeftCell="C9">
      <selection activeCell="I21" sqref="I21"/>
    </sheetView>
  </sheetViews>
  <sheetFormatPr defaultColWidth="9.140625" defaultRowHeight="12.75"/>
  <cols>
    <col min="1" max="1" width="47.421875" style="0" customWidth="1"/>
    <col min="2" max="2" width="24.140625" style="0" customWidth="1"/>
    <col min="4" max="4" width="24.57421875" style="0" customWidth="1"/>
  </cols>
  <sheetData>
    <row r="7" spans="1:4" ht="57" customHeight="1">
      <c r="A7" s="3" t="s">
        <v>130</v>
      </c>
      <c r="B7" s="33">
        <f>SUM(D7/D19*100)</f>
        <v>12.729286468967643</v>
      </c>
      <c r="C7" s="33"/>
      <c r="D7" s="33">
        <v>30698.1</v>
      </c>
    </row>
    <row r="8" spans="1:4" ht="53.25" customHeight="1">
      <c r="A8" s="3" t="s">
        <v>131</v>
      </c>
      <c r="B8" s="33">
        <f>SUM(D8/D19*100)</f>
        <v>0.11444627079314582</v>
      </c>
      <c r="C8" s="33"/>
      <c r="D8" s="33">
        <v>276</v>
      </c>
    </row>
    <row r="9" spans="1:4" ht="97.5" customHeight="1">
      <c r="A9" s="3" t="s">
        <v>132</v>
      </c>
      <c r="B9" s="33">
        <f>SUM(D9/D19*100)</f>
        <v>0.1481581614289529</v>
      </c>
      <c r="C9" s="33"/>
      <c r="D9" s="33">
        <v>357.3</v>
      </c>
    </row>
    <row r="10" spans="1:4" ht="54.75" customHeight="1">
      <c r="A10" s="3" t="s">
        <v>133</v>
      </c>
      <c r="B10" s="33">
        <f>SUM(D10/D19*100)</f>
        <v>0.7961894367750698</v>
      </c>
      <c r="C10" s="33"/>
      <c r="D10" s="33">
        <v>1920.1</v>
      </c>
    </row>
    <row r="11" spans="1:4" ht="23.25">
      <c r="A11" s="3" t="s">
        <v>134</v>
      </c>
      <c r="B11" s="33">
        <f>SUM(D11/D19*100)</f>
        <v>5.83460357636303</v>
      </c>
      <c r="C11" s="33"/>
      <c r="D11" s="33">
        <v>14070.8</v>
      </c>
    </row>
    <row r="12" spans="1:4" ht="49.5" customHeight="1">
      <c r="A12" s="3" t="s">
        <v>135</v>
      </c>
      <c r="B12" s="33"/>
      <c r="C12" s="33"/>
      <c r="D12" s="33">
        <v>0</v>
      </c>
    </row>
    <row r="13" spans="1:4" ht="36" customHeight="1">
      <c r="A13" s="3" t="s">
        <v>136</v>
      </c>
      <c r="B13" s="33">
        <f>SUM(D13/D19*100)</f>
        <v>68.68592460146988</v>
      </c>
      <c r="C13" s="33"/>
      <c r="D13" s="33">
        <v>165643.8</v>
      </c>
    </row>
    <row r="14" spans="1:4" ht="87" customHeight="1">
      <c r="A14" s="3" t="s">
        <v>137</v>
      </c>
      <c r="B14" s="33">
        <f>SUM(D14/D19*100)</f>
        <v>4.723645428866666</v>
      </c>
      <c r="C14" s="33"/>
      <c r="D14" s="33">
        <v>11391.6</v>
      </c>
    </row>
    <row r="15" spans="1:4" ht="40.5" customHeight="1">
      <c r="A15" s="3" t="s">
        <v>138</v>
      </c>
      <c r="B15" s="33">
        <f>SUM(D15/D19*100)</f>
        <v>0.36436209473165665</v>
      </c>
      <c r="C15" s="33"/>
      <c r="D15" s="33">
        <v>878.7</v>
      </c>
    </row>
    <row r="16" spans="1:4" ht="46.5">
      <c r="A16" s="3" t="s">
        <v>139</v>
      </c>
      <c r="B16" s="33">
        <f>SUM(D16/D19*100)</f>
        <v>6.28708100639738</v>
      </c>
      <c r="C16" s="33"/>
      <c r="D16" s="33">
        <v>15162</v>
      </c>
    </row>
    <row r="17" spans="1:4" ht="46.5">
      <c r="A17" s="3" t="s">
        <v>140</v>
      </c>
      <c r="B17" s="33">
        <f>SUM(D17/D19*100)</f>
        <v>0.10893128745420075</v>
      </c>
      <c r="C17" s="33"/>
      <c r="D17" s="33">
        <v>262.7</v>
      </c>
    </row>
    <row r="18" spans="1:4" ht="46.5">
      <c r="A18" s="3" t="s">
        <v>141</v>
      </c>
      <c r="B18" s="47">
        <f>SUM(D18/D19*100)</f>
        <v>0.20737166675236315</v>
      </c>
      <c r="C18" s="37"/>
      <c r="D18" s="37">
        <v>500.1</v>
      </c>
    </row>
    <row r="19" spans="1:4" ht="46.5">
      <c r="A19" s="25" t="s">
        <v>142</v>
      </c>
      <c r="B19" s="18">
        <v>100</v>
      </c>
      <c r="C19" s="18"/>
      <c r="D19" s="18">
        <f>SUM(D7:D18)</f>
        <v>241161.2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6"/>
  <sheetViews>
    <sheetView view="pageBreakPreview" zoomScale="60" zoomScaleNormal="50" zoomScalePageLayoutView="0" workbookViewId="0" topLeftCell="A22">
      <selection activeCell="E5" sqref="E5"/>
    </sheetView>
  </sheetViews>
  <sheetFormatPr defaultColWidth="9.140625" defaultRowHeight="12.75"/>
  <cols>
    <col min="1" max="1" width="93.00390625" style="0" customWidth="1"/>
    <col min="2" max="3" width="22.7109375" style="0" customWidth="1"/>
    <col min="4" max="4" width="23.421875" style="0" customWidth="1"/>
    <col min="5" max="5" width="21.421875" style="5" customWidth="1"/>
    <col min="6" max="6" width="22.28125" style="5" customWidth="1"/>
    <col min="7" max="7" width="2.00390625" style="0" customWidth="1"/>
    <col min="8" max="8" width="24.140625" style="0" customWidth="1"/>
  </cols>
  <sheetData>
    <row r="1" spans="1:8" ht="33" customHeight="1">
      <c r="A1" s="92" t="s">
        <v>144</v>
      </c>
      <c r="B1" s="92"/>
      <c r="C1" s="92"/>
      <c r="D1" s="92"/>
      <c r="E1" s="92"/>
      <c r="F1" s="92"/>
      <c r="G1" s="36"/>
      <c r="H1" s="17"/>
    </row>
    <row r="2" spans="1:8" ht="12.75" customHeight="1">
      <c r="A2" s="92"/>
      <c r="B2" s="92"/>
      <c r="C2" s="92"/>
      <c r="D2" s="92"/>
      <c r="E2" s="92"/>
      <c r="F2" s="92"/>
      <c r="G2" s="36"/>
      <c r="H2" s="17"/>
    </row>
    <row r="3" spans="1:8" ht="43.5" customHeight="1">
      <c r="A3" s="93"/>
      <c r="B3" s="93"/>
      <c r="C3" s="93"/>
      <c r="D3" s="93"/>
      <c r="E3" s="93"/>
      <c r="F3" s="93"/>
      <c r="G3" s="36"/>
      <c r="H3" s="17"/>
    </row>
    <row r="4" spans="1:6" ht="78" customHeight="1">
      <c r="A4" s="10"/>
      <c r="B4" s="10" t="s">
        <v>117</v>
      </c>
      <c r="C4" s="10" t="s">
        <v>147</v>
      </c>
      <c r="D4" s="10" t="s">
        <v>148</v>
      </c>
      <c r="E4" s="38" t="s">
        <v>0</v>
      </c>
      <c r="F4" s="38" t="s">
        <v>69</v>
      </c>
    </row>
    <row r="5" spans="1:57" ht="30.75" customHeight="1">
      <c r="A5" s="10" t="s">
        <v>1</v>
      </c>
      <c r="B5" s="21"/>
      <c r="C5" s="8"/>
      <c r="D5" s="21"/>
      <c r="E5" s="32"/>
      <c r="F5" s="32"/>
      <c r="G5" s="2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s="6" customFormat="1" ht="32.25" customHeight="1">
      <c r="A6" s="16" t="s">
        <v>2</v>
      </c>
      <c r="B6" s="18">
        <f>B7</f>
        <v>20427</v>
      </c>
      <c r="C6" s="18">
        <f>C7</f>
        <v>9456</v>
      </c>
      <c r="D6" s="18">
        <f>D7</f>
        <v>9241.1</v>
      </c>
      <c r="E6" s="18">
        <f>SUM(D6/C6*100)</f>
        <v>97.72736886632826</v>
      </c>
      <c r="F6" s="18">
        <f aca="true" t="shared" si="0" ref="F6:F32">SUM(D6-C6)</f>
        <v>-214.89999999999964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27.75" customHeight="1">
      <c r="A7" s="12" t="s">
        <v>3</v>
      </c>
      <c r="B7" s="14">
        <v>20427</v>
      </c>
      <c r="C7" s="14">
        <v>9456</v>
      </c>
      <c r="D7" s="14">
        <v>9241.1</v>
      </c>
      <c r="E7" s="18">
        <f aca="true" t="shared" si="1" ref="E7:E32">SUM(D7/C7*100)</f>
        <v>97.72736886632826</v>
      </c>
      <c r="F7" s="18">
        <f t="shared" si="0"/>
        <v>-214.89999999999964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6" customFormat="1" ht="35.25" customHeight="1">
      <c r="A8" s="16" t="s">
        <v>4</v>
      </c>
      <c r="B8" s="18">
        <f>B10+B11+B12+B9</f>
        <v>11385.5</v>
      </c>
      <c r="C8" s="18">
        <f>C10+C11+C12+C9</f>
        <v>5843</v>
      </c>
      <c r="D8" s="18">
        <f>D10+D11+D12+D9</f>
        <v>5676.9</v>
      </c>
      <c r="E8" s="18">
        <f t="shared" si="1"/>
        <v>97.15728221803867</v>
      </c>
      <c r="F8" s="18">
        <f t="shared" si="0"/>
        <v>-166.10000000000036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s="6" customFormat="1" ht="35.25" customHeight="1">
      <c r="A9" s="28" t="s">
        <v>118</v>
      </c>
      <c r="B9" s="45">
        <v>7484.3</v>
      </c>
      <c r="C9" s="45">
        <v>3636.8</v>
      </c>
      <c r="D9" s="45">
        <v>3153.6</v>
      </c>
      <c r="E9" s="18">
        <f t="shared" si="1"/>
        <v>86.71359436867576</v>
      </c>
      <c r="F9" s="18">
        <f t="shared" si="0"/>
        <v>-483.2000000000003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47.25" customHeight="1">
      <c r="A10" s="12" t="s">
        <v>5</v>
      </c>
      <c r="B10" s="14">
        <v>3073</v>
      </c>
      <c r="C10" s="14">
        <v>1458</v>
      </c>
      <c r="D10" s="14">
        <v>1467.4</v>
      </c>
      <c r="E10" s="18">
        <f t="shared" si="1"/>
        <v>100.64471879286694</v>
      </c>
      <c r="F10" s="18">
        <f t="shared" si="0"/>
        <v>9.400000000000091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47.25" customHeight="1">
      <c r="A11" s="12" t="s">
        <v>106</v>
      </c>
      <c r="B11" s="14">
        <v>25</v>
      </c>
      <c r="C11" s="14">
        <v>23</v>
      </c>
      <c r="D11" s="14">
        <v>23.6</v>
      </c>
      <c r="E11" s="18">
        <f t="shared" si="1"/>
        <v>102.60869565217392</v>
      </c>
      <c r="F11" s="18">
        <f t="shared" si="0"/>
        <v>0.6000000000000014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42" customHeight="1">
      <c r="A12" s="12" t="s">
        <v>6</v>
      </c>
      <c r="B12" s="14">
        <v>803.2</v>
      </c>
      <c r="C12" s="14">
        <v>725.2</v>
      </c>
      <c r="D12" s="14">
        <v>1032.3</v>
      </c>
      <c r="E12" s="18">
        <f t="shared" si="1"/>
        <v>142.34693877551018</v>
      </c>
      <c r="F12" s="18">
        <f t="shared" si="0"/>
        <v>307.0999999999999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6" customFormat="1" ht="31.5" customHeight="1">
      <c r="A13" s="16" t="s">
        <v>7</v>
      </c>
      <c r="B13" s="18">
        <f>B14+B15</f>
        <v>8184.8</v>
      </c>
      <c r="C13" s="18">
        <f>C14+C15</f>
        <v>2981</v>
      </c>
      <c r="D13" s="18">
        <f>D14+D15</f>
        <v>3088.3</v>
      </c>
      <c r="E13" s="18">
        <f t="shared" si="1"/>
        <v>103.59946326735997</v>
      </c>
      <c r="F13" s="18">
        <f t="shared" si="0"/>
        <v>107.30000000000018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6" s="5" customFormat="1" ht="28.5" customHeight="1">
      <c r="A14" s="19" t="s">
        <v>8</v>
      </c>
      <c r="B14" s="22">
        <v>371.8</v>
      </c>
      <c r="C14" s="22">
        <v>14</v>
      </c>
      <c r="D14" s="22">
        <v>22.5</v>
      </c>
      <c r="E14" s="18">
        <f t="shared" si="1"/>
        <v>160.71428571428572</v>
      </c>
      <c r="F14" s="18">
        <f t="shared" si="0"/>
        <v>8.5</v>
      </c>
    </row>
    <row r="15" spans="1:57" ht="27" customHeight="1">
      <c r="A15" s="12" t="s">
        <v>9</v>
      </c>
      <c r="B15" s="14">
        <v>7813</v>
      </c>
      <c r="C15" s="14">
        <v>2967</v>
      </c>
      <c r="D15" s="14">
        <v>3065.8</v>
      </c>
      <c r="E15" s="18">
        <f t="shared" si="1"/>
        <v>103.329962925514</v>
      </c>
      <c r="F15" s="18">
        <f t="shared" si="0"/>
        <v>98.80000000000018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27" customHeight="1">
      <c r="A16" s="15" t="s">
        <v>10</v>
      </c>
      <c r="B16" s="13">
        <v>791</v>
      </c>
      <c r="C16" s="13">
        <v>620</v>
      </c>
      <c r="D16" s="13">
        <v>650.5</v>
      </c>
      <c r="E16" s="18">
        <f t="shared" si="1"/>
        <v>104.91935483870967</v>
      </c>
      <c r="F16" s="18">
        <f t="shared" si="0"/>
        <v>30.5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80.25" customHeight="1">
      <c r="A17" s="15" t="s">
        <v>11</v>
      </c>
      <c r="B17" s="13">
        <v>5</v>
      </c>
      <c r="C17" s="13"/>
      <c r="D17" s="13"/>
      <c r="E17" s="18"/>
      <c r="F17" s="18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70.5" customHeight="1">
      <c r="A18" s="12" t="s">
        <v>12</v>
      </c>
      <c r="B18" s="14"/>
      <c r="C18" s="14"/>
      <c r="D18" s="14"/>
      <c r="E18" s="18"/>
      <c r="F18" s="18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6" ht="41.25" customHeight="1">
      <c r="A19" s="12" t="s">
        <v>13</v>
      </c>
      <c r="B19" s="14"/>
      <c r="C19" s="14"/>
      <c r="D19" s="14"/>
      <c r="E19" s="18"/>
      <c r="F19" s="18">
        <f t="shared" si="0"/>
        <v>0</v>
      </c>
    </row>
    <row r="20" spans="1:6" ht="22.5" customHeight="1">
      <c r="A20" s="12" t="s">
        <v>14</v>
      </c>
      <c r="B20" s="14"/>
      <c r="C20" s="14"/>
      <c r="D20" s="14"/>
      <c r="E20" s="18"/>
      <c r="F20" s="18">
        <f t="shared" si="0"/>
        <v>0</v>
      </c>
    </row>
    <row r="21" spans="1:6" ht="38.25" customHeight="1">
      <c r="A21" s="12" t="s">
        <v>15</v>
      </c>
      <c r="B21" s="14"/>
      <c r="C21" s="14"/>
      <c r="D21" s="14"/>
      <c r="E21" s="18"/>
      <c r="F21" s="18">
        <f t="shared" si="0"/>
        <v>0</v>
      </c>
    </row>
    <row r="22" spans="1:42" ht="91.5" customHeight="1">
      <c r="A22" s="15" t="s">
        <v>16</v>
      </c>
      <c r="B22" s="13">
        <v>1515</v>
      </c>
      <c r="C22" s="13">
        <v>608</v>
      </c>
      <c r="D22" s="13">
        <v>644.6</v>
      </c>
      <c r="E22" s="18">
        <f t="shared" si="1"/>
        <v>106.01973684210526</v>
      </c>
      <c r="F22" s="18">
        <f t="shared" si="0"/>
        <v>36.60000000000002</v>
      </c>
      <c r="G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6" customFormat="1" ht="51.75" customHeight="1">
      <c r="A23" s="16" t="s">
        <v>17</v>
      </c>
      <c r="B23" s="18">
        <f>B24</f>
        <v>470</v>
      </c>
      <c r="C23" s="18">
        <f>C24</f>
        <v>291</v>
      </c>
      <c r="D23" s="18">
        <f>D24</f>
        <v>295.1</v>
      </c>
      <c r="E23" s="18">
        <f t="shared" si="1"/>
        <v>101.4089347079038</v>
      </c>
      <c r="F23" s="18">
        <f t="shared" si="0"/>
        <v>4.100000000000023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51" customHeight="1">
      <c r="A24" s="12" t="s">
        <v>18</v>
      </c>
      <c r="B24" s="14">
        <v>470</v>
      </c>
      <c r="C24" s="14">
        <v>291</v>
      </c>
      <c r="D24" s="14">
        <v>295.1</v>
      </c>
      <c r="E24" s="18">
        <f t="shared" si="1"/>
        <v>101.4089347079038</v>
      </c>
      <c r="F24" s="18">
        <f t="shared" si="0"/>
        <v>4.100000000000023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62.25" customHeight="1">
      <c r="A25" s="15" t="s">
        <v>19</v>
      </c>
      <c r="B25" s="13">
        <v>4064</v>
      </c>
      <c r="C25" s="13">
        <v>2575</v>
      </c>
      <c r="D25" s="13">
        <v>2624.7</v>
      </c>
      <c r="E25" s="18">
        <f t="shared" si="1"/>
        <v>101.93009708737864</v>
      </c>
      <c r="F25" s="18">
        <f t="shared" si="0"/>
        <v>49.69999999999982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91.5" customHeight="1">
      <c r="A26" s="12" t="s">
        <v>20</v>
      </c>
      <c r="B26" s="14"/>
      <c r="C26" s="14"/>
      <c r="D26" s="14"/>
      <c r="E26" s="18"/>
      <c r="F26" s="18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60" customHeight="1">
      <c r="A27" s="15" t="s">
        <v>21</v>
      </c>
      <c r="B27" s="14">
        <v>352</v>
      </c>
      <c r="C27" s="14">
        <v>158</v>
      </c>
      <c r="D27" s="14">
        <v>159.1</v>
      </c>
      <c r="E27" s="18">
        <f t="shared" si="1"/>
        <v>100.69620253164557</v>
      </c>
      <c r="F27" s="18">
        <f t="shared" si="0"/>
        <v>1.0999999999999943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6" customFormat="1" ht="26.25" customHeight="1">
      <c r="A28" s="16" t="s">
        <v>22</v>
      </c>
      <c r="B28" s="18">
        <f>B30</f>
        <v>0</v>
      </c>
      <c r="C28" s="18">
        <f>C30</f>
        <v>0</v>
      </c>
      <c r="D28" s="18">
        <f>D29+D30</f>
        <v>151.2</v>
      </c>
      <c r="E28" s="18" t="e">
        <f t="shared" si="1"/>
        <v>#DIV/0!</v>
      </c>
      <c r="F28" s="18">
        <f t="shared" si="0"/>
        <v>151.2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53.25" customHeight="1">
      <c r="A29" s="12" t="s">
        <v>23</v>
      </c>
      <c r="B29" s="14"/>
      <c r="C29" s="14"/>
      <c r="D29" s="14">
        <v>151.2</v>
      </c>
      <c r="E29" s="18"/>
      <c r="F29" s="18">
        <f t="shared" si="0"/>
        <v>151.2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26" ht="56.25" customHeight="1">
      <c r="A30" s="12" t="s">
        <v>24</v>
      </c>
      <c r="B30" s="14"/>
      <c r="C30" s="14"/>
      <c r="D30" s="14"/>
      <c r="E30" s="18" t="e">
        <f t="shared" si="1"/>
        <v>#DIV/0!</v>
      </c>
      <c r="F30" s="18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2.25" customHeight="1">
      <c r="A31" s="15" t="s">
        <v>25</v>
      </c>
      <c r="B31" s="13">
        <v>60</v>
      </c>
      <c r="C31" s="13">
        <v>23</v>
      </c>
      <c r="D31" s="13">
        <v>30.5</v>
      </c>
      <c r="E31" s="18">
        <f t="shared" si="1"/>
        <v>132.6086956521739</v>
      </c>
      <c r="F31" s="18">
        <f t="shared" si="0"/>
        <v>7.5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27" customHeight="1">
      <c r="A32" s="16" t="s">
        <v>26</v>
      </c>
      <c r="B32" s="18">
        <f>B31+B28+B27+B25+B23+B22+B16+B13+B8+B6+B17</f>
        <v>47254.3</v>
      </c>
      <c r="C32" s="18">
        <f>C31+C28+C27+C25+C23+C22+C16+C13+C8+C6+C17</f>
        <v>22555</v>
      </c>
      <c r="D32" s="18">
        <f>D31+D28+D27+D25+D23+D22+D16+D13+D8+D6+D17</f>
        <v>22562</v>
      </c>
      <c r="E32" s="18">
        <f t="shared" si="1"/>
        <v>100.03103524717358</v>
      </c>
      <c r="F32" s="18">
        <f t="shared" si="0"/>
        <v>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90" customHeight="1">
      <c r="A33" s="3" t="s">
        <v>122</v>
      </c>
      <c r="B33" s="14">
        <v>57696.2</v>
      </c>
      <c r="C33" s="22">
        <v>41886</v>
      </c>
      <c r="D33" s="22">
        <v>41886</v>
      </c>
      <c r="E33" s="18">
        <f>SUM(D33/C33*100)</f>
        <v>100</v>
      </c>
      <c r="F33" s="18">
        <f>SUM(D33-B33)</f>
        <v>-15810.199999999997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7.25" customHeight="1">
      <c r="A34" s="3" t="s">
        <v>99</v>
      </c>
      <c r="B34" s="14"/>
      <c r="C34" s="48"/>
      <c r="D34" s="48"/>
      <c r="E34" s="18"/>
      <c r="F34" s="18">
        <f aca="true" t="shared" si="2" ref="F34:F66">SUM(D34-B34)</f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8.75" customHeight="1">
      <c r="A35" s="3" t="s">
        <v>90</v>
      </c>
      <c r="B35" s="14"/>
      <c r="C35" s="14"/>
      <c r="D35" s="14"/>
      <c r="E35" s="18"/>
      <c r="F35" s="18">
        <f t="shared" si="2"/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98.25" customHeight="1">
      <c r="A36" s="11" t="s">
        <v>81</v>
      </c>
      <c r="B36" s="14"/>
      <c r="C36" s="14"/>
      <c r="D36" s="14"/>
      <c r="E36" s="18"/>
      <c r="F36" s="18">
        <f t="shared" si="2"/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8.75" customHeight="1">
      <c r="A37" s="3" t="s">
        <v>86</v>
      </c>
      <c r="B37" s="14">
        <v>0</v>
      </c>
      <c r="C37" s="14"/>
      <c r="D37" s="14"/>
      <c r="E37" s="18"/>
      <c r="F37" s="18">
        <f t="shared" si="2"/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9.75" customHeight="1">
      <c r="A38" s="3" t="s">
        <v>74</v>
      </c>
      <c r="B38" s="14"/>
      <c r="C38" s="14"/>
      <c r="D38" s="14"/>
      <c r="E38" s="18"/>
      <c r="F38" s="18">
        <f t="shared" si="2"/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41.25" customHeight="1">
      <c r="A39" s="3" t="s">
        <v>109</v>
      </c>
      <c r="B39" s="14"/>
      <c r="C39" s="14"/>
      <c r="D39" s="14"/>
      <c r="E39" s="18"/>
      <c r="F39" s="18">
        <f t="shared" si="2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84.75" customHeight="1">
      <c r="A40" s="3" t="s">
        <v>73</v>
      </c>
      <c r="B40" s="14">
        <v>5335.3</v>
      </c>
      <c r="C40" s="14">
        <v>127.7</v>
      </c>
      <c r="D40" s="14">
        <v>127.7</v>
      </c>
      <c r="E40" s="18"/>
      <c r="F40" s="18">
        <f t="shared" si="2"/>
        <v>-5207.6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84.75" customHeight="1">
      <c r="A41" s="3" t="s">
        <v>97</v>
      </c>
      <c r="B41" s="14"/>
      <c r="C41" s="14"/>
      <c r="D41" s="14"/>
      <c r="E41" s="18"/>
      <c r="F41" s="18">
        <f t="shared" si="2"/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9.25" customHeight="1">
      <c r="A42" s="3" t="s">
        <v>123</v>
      </c>
      <c r="B42" s="14">
        <v>11574.8</v>
      </c>
      <c r="C42" s="14">
        <v>3603.5</v>
      </c>
      <c r="D42" s="14">
        <v>3603.5</v>
      </c>
      <c r="E42" s="18"/>
      <c r="F42" s="18">
        <f t="shared" si="2"/>
        <v>-7971.299999999999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54.75" customHeight="1">
      <c r="A43" s="3" t="s">
        <v>76</v>
      </c>
      <c r="B43" s="14"/>
      <c r="C43" s="14"/>
      <c r="D43" s="14"/>
      <c r="E43" s="18"/>
      <c r="F43" s="18">
        <f t="shared" si="2"/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97.5" customHeight="1">
      <c r="A44" s="3" t="s">
        <v>120</v>
      </c>
      <c r="B44" s="14">
        <v>129.2</v>
      </c>
      <c r="C44" s="14"/>
      <c r="D44" s="14"/>
      <c r="E44" s="18"/>
      <c r="F44" s="18">
        <f t="shared" si="2"/>
        <v>-129.2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6.75" customHeight="1">
      <c r="A45" s="3" t="s">
        <v>75</v>
      </c>
      <c r="B45" s="14"/>
      <c r="C45" s="14"/>
      <c r="D45" s="14"/>
      <c r="E45" s="18"/>
      <c r="F45" s="18">
        <f t="shared" si="2"/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1" ht="64.5" customHeight="1">
      <c r="A46" s="3" t="s">
        <v>124</v>
      </c>
      <c r="B46" s="14">
        <v>0</v>
      </c>
      <c r="C46" s="14"/>
      <c r="D46" s="14"/>
      <c r="E46" s="18"/>
      <c r="F46" s="18">
        <f t="shared" si="2"/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72.5" customHeight="1">
      <c r="A47" s="3" t="s">
        <v>125</v>
      </c>
      <c r="B47" s="14">
        <v>1783.9</v>
      </c>
      <c r="C47" s="14">
        <v>1783.6</v>
      </c>
      <c r="D47" s="14">
        <v>1783.6</v>
      </c>
      <c r="E47" s="18"/>
      <c r="F47" s="18">
        <f t="shared" si="2"/>
        <v>-0.3000000000001819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67.5" customHeight="1">
      <c r="A48" s="3" t="s">
        <v>87</v>
      </c>
      <c r="B48" s="14">
        <v>206.2</v>
      </c>
      <c r="C48" s="14">
        <v>206.2</v>
      </c>
      <c r="D48" s="14">
        <v>206.2</v>
      </c>
      <c r="E48" s="18"/>
      <c r="F48" s="18">
        <f t="shared" si="2"/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02.75" customHeight="1">
      <c r="A49" s="3" t="s">
        <v>46</v>
      </c>
      <c r="B49" s="14"/>
      <c r="C49" s="22"/>
      <c r="D49" s="22"/>
      <c r="E49" s="18"/>
      <c r="F49" s="18">
        <f t="shared" si="2"/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 customHeight="1" hidden="1">
      <c r="A50" s="3" t="s">
        <v>88</v>
      </c>
      <c r="B50" s="14"/>
      <c r="C50" s="14"/>
      <c r="D50" s="14"/>
      <c r="E50" s="18"/>
      <c r="F50" s="18">
        <f t="shared" si="2"/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55.5" customHeight="1">
      <c r="A51" s="3" t="s">
        <v>89</v>
      </c>
      <c r="B51" s="14">
        <v>2091</v>
      </c>
      <c r="C51" s="14"/>
      <c r="D51" s="14"/>
      <c r="E51" s="18"/>
      <c r="F51" s="18">
        <f t="shared" si="2"/>
        <v>-2091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8.25" customHeight="1">
      <c r="A52" s="39" t="s">
        <v>68</v>
      </c>
      <c r="B52" s="34">
        <v>21.9</v>
      </c>
      <c r="C52" s="34"/>
      <c r="D52" s="34"/>
      <c r="E52" s="18"/>
      <c r="F52" s="18">
        <f t="shared" si="2"/>
        <v>-21.9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74" customHeight="1">
      <c r="A53" s="3" t="s">
        <v>47</v>
      </c>
      <c r="B53" s="14">
        <v>1137.6</v>
      </c>
      <c r="C53" s="14">
        <v>1137.6</v>
      </c>
      <c r="D53" s="14">
        <v>1137.6</v>
      </c>
      <c r="E53" s="18"/>
      <c r="F53" s="18">
        <f t="shared" si="2"/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94.5" customHeight="1">
      <c r="A54" s="3" t="s">
        <v>48</v>
      </c>
      <c r="B54" s="14">
        <v>367.6</v>
      </c>
      <c r="C54" s="14"/>
      <c r="D54" s="14"/>
      <c r="E54" s="18"/>
      <c r="F54" s="18">
        <f t="shared" si="2"/>
        <v>-367.6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64.25" customHeight="1">
      <c r="A55" s="3" t="s">
        <v>49</v>
      </c>
      <c r="B55" s="14">
        <v>18464.8</v>
      </c>
      <c r="C55" s="14">
        <v>12940</v>
      </c>
      <c r="D55" s="14">
        <v>12940</v>
      </c>
      <c r="E55" s="18">
        <f>SUM(D55/C55*100)</f>
        <v>100</v>
      </c>
      <c r="F55" s="18">
        <f t="shared" si="2"/>
        <v>-5524.799999999999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91.5" customHeight="1">
      <c r="A56" s="3" t="s">
        <v>50</v>
      </c>
      <c r="B56" s="14">
        <v>559.5</v>
      </c>
      <c r="C56" s="14">
        <v>326.2</v>
      </c>
      <c r="D56" s="14">
        <v>326.2</v>
      </c>
      <c r="E56" s="18">
        <f>SUM(D56/C56*100)</f>
        <v>100</v>
      </c>
      <c r="F56" s="18">
        <f t="shared" si="2"/>
        <v>-233.3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11.75" customHeight="1">
      <c r="A57" s="3" t="s">
        <v>51</v>
      </c>
      <c r="B57" s="23"/>
      <c r="C57" s="23"/>
      <c r="D57" s="23"/>
      <c r="E57" s="18"/>
      <c r="F57" s="18">
        <f t="shared" si="2"/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39.5" customHeight="1">
      <c r="A58" s="3" t="s">
        <v>127</v>
      </c>
      <c r="B58" s="23">
        <v>155777.5</v>
      </c>
      <c r="C58" s="23">
        <v>104454</v>
      </c>
      <c r="D58" s="23">
        <v>104454</v>
      </c>
      <c r="E58" s="18">
        <f>SUM(D58/C58*100)</f>
        <v>100</v>
      </c>
      <c r="F58" s="18">
        <f t="shared" si="2"/>
        <v>-51323.5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11.75" customHeight="1">
      <c r="A59" s="3" t="s">
        <v>119</v>
      </c>
      <c r="B59" s="23">
        <v>39138.8</v>
      </c>
      <c r="C59" s="23">
        <v>33151.3</v>
      </c>
      <c r="D59" s="23">
        <v>33151.3</v>
      </c>
      <c r="E59" s="18"/>
      <c r="F59" s="18">
        <f t="shared" si="2"/>
        <v>-5987.5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32.75" customHeight="1">
      <c r="A60" s="3" t="s">
        <v>121</v>
      </c>
      <c r="B60" s="23">
        <v>100</v>
      </c>
      <c r="C60" s="23"/>
      <c r="D60" s="23"/>
      <c r="E60" s="18"/>
      <c r="F60" s="18">
        <f t="shared" si="2"/>
        <v>-100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14.75" customHeight="1">
      <c r="A61" s="3" t="s">
        <v>52</v>
      </c>
      <c r="B61" s="14"/>
      <c r="C61" s="14"/>
      <c r="D61" s="14"/>
      <c r="E61" s="18"/>
      <c r="F61" s="18">
        <f t="shared" si="2"/>
        <v>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14.75" customHeight="1">
      <c r="A62" s="3" t="s">
        <v>91</v>
      </c>
      <c r="B62" s="14">
        <v>535.5</v>
      </c>
      <c r="C62" s="14">
        <v>365.8</v>
      </c>
      <c r="D62" s="14">
        <v>365.8</v>
      </c>
      <c r="E62" s="18">
        <f>SUM(D62/C62*100)</f>
        <v>100</v>
      </c>
      <c r="F62" s="18">
        <f t="shared" si="2"/>
        <v>-169.7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210.75" customHeight="1">
      <c r="A63" s="3" t="s">
        <v>53</v>
      </c>
      <c r="B63" s="14">
        <v>88.7</v>
      </c>
      <c r="C63" s="14">
        <v>88.7</v>
      </c>
      <c r="D63" s="14">
        <v>88.7</v>
      </c>
      <c r="E63" s="18">
        <f>SUM(D63/C63*100)</f>
        <v>100</v>
      </c>
      <c r="F63" s="18">
        <f t="shared" si="2"/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76.5" customHeight="1">
      <c r="A64" s="3" t="s">
        <v>54</v>
      </c>
      <c r="B64" s="14">
        <v>4148.1</v>
      </c>
      <c r="C64" s="14">
        <v>3514.6</v>
      </c>
      <c r="D64" s="14">
        <v>3514.6</v>
      </c>
      <c r="E64" s="18"/>
      <c r="F64" s="18">
        <f t="shared" si="2"/>
        <v>-633.5000000000005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80.25" customHeight="1">
      <c r="A65" s="3" t="s">
        <v>55</v>
      </c>
      <c r="B65" s="14">
        <v>9053</v>
      </c>
      <c r="C65" s="14">
        <v>5283</v>
      </c>
      <c r="D65" s="14">
        <v>5283</v>
      </c>
      <c r="E65" s="18">
        <f>SUM(D65/C65*100)</f>
        <v>100</v>
      </c>
      <c r="F65" s="18">
        <f t="shared" si="2"/>
        <v>-3770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83.25" customHeight="1">
      <c r="A66" s="3" t="s">
        <v>56</v>
      </c>
      <c r="B66" s="14">
        <v>804.3</v>
      </c>
      <c r="C66" s="42">
        <v>527.8</v>
      </c>
      <c r="D66" s="42">
        <v>527.8</v>
      </c>
      <c r="E66" s="18">
        <f>SUM(D66/C66*100)</f>
        <v>100</v>
      </c>
      <c r="F66" s="18">
        <f t="shared" si="2"/>
        <v>-276.5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84" customHeight="1">
      <c r="A67" s="3" t="s">
        <v>70</v>
      </c>
      <c r="B67" s="99"/>
      <c r="C67" s="100"/>
      <c r="D67" s="100"/>
      <c r="E67" s="94"/>
      <c r="F67" s="94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22.5" customHeight="1">
      <c r="A68" s="8" t="s">
        <v>28</v>
      </c>
      <c r="B68" s="99"/>
      <c r="C68" s="100"/>
      <c r="D68" s="100"/>
      <c r="E68" s="94"/>
      <c r="F68" s="9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1.5" customHeight="1">
      <c r="A69" s="3" t="s">
        <v>57</v>
      </c>
      <c r="B69" s="14">
        <v>235.5</v>
      </c>
      <c r="C69" s="43">
        <v>137.4</v>
      </c>
      <c r="D69" s="43">
        <v>137.4</v>
      </c>
      <c r="E69" s="18"/>
      <c r="F69" s="18">
        <f>SUM(D69-B69)</f>
        <v>-98.1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48" customHeight="1">
      <c r="A70" s="3" t="s">
        <v>58</v>
      </c>
      <c r="B70" s="14">
        <v>699.9</v>
      </c>
      <c r="C70" s="14">
        <v>584.9</v>
      </c>
      <c r="D70" s="14">
        <v>584.9</v>
      </c>
      <c r="E70" s="18"/>
      <c r="F70" s="18">
        <f aca="true" t="shared" si="3" ref="F70:F117">SUM(D70-B70)</f>
        <v>-115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75.5" customHeight="1">
      <c r="A71" s="3" t="s">
        <v>105</v>
      </c>
      <c r="B71" s="14">
        <v>26.1</v>
      </c>
      <c r="C71" s="14"/>
      <c r="D71" s="14"/>
      <c r="E71" s="18"/>
      <c r="F71" s="18">
        <f t="shared" si="3"/>
        <v>-26.1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11.75" customHeight="1">
      <c r="A72" s="3" t="s">
        <v>92</v>
      </c>
      <c r="B72" s="14">
        <v>742.6</v>
      </c>
      <c r="C72" s="14">
        <v>414.5</v>
      </c>
      <c r="D72" s="14">
        <v>414.5</v>
      </c>
      <c r="E72" s="18"/>
      <c r="F72" s="18">
        <f t="shared" si="3"/>
        <v>-328.1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11.75" customHeight="1">
      <c r="A73" s="3" t="s">
        <v>108</v>
      </c>
      <c r="B73" s="14"/>
      <c r="C73" s="14"/>
      <c r="D73" s="14"/>
      <c r="E73" s="18"/>
      <c r="F73" s="18">
        <f t="shared" si="3"/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32" customHeight="1">
      <c r="A74" s="3" t="s">
        <v>113</v>
      </c>
      <c r="B74" s="14">
        <v>100</v>
      </c>
      <c r="C74" s="14"/>
      <c r="D74" s="14"/>
      <c r="E74" s="18"/>
      <c r="F74" s="18">
        <f t="shared" si="3"/>
        <v>-100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17.75" customHeight="1">
      <c r="A75" s="7" t="s">
        <v>102</v>
      </c>
      <c r="B75" s="14">
        <v>954.8</v>
      </c>
      <c r="C75" s="14">
        <v>237.4</v>
      </c>
      <c r="D75" s="14">
        <v>237.4</v>
      </c>
      <c r="E75" s="18"/>
      <c r="F75" s="18">
        <f t="shared" si="3"/>
        <v>-717.4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7.5" customHeight="1">
      <c r="A76" s="7" t="s">
        <v>103</v>
      </c>
      <c r="B76" s="14">
        <v>9</v>
      </c>
      <c r="C76" s="14">
        <v>2.3</v>
      </c>
      <c r="D76" s="14">
        <v>2.3</v>
      </c>
      <c r="E76" s="18"/>
      <c r="F76" s="18">
        <f t="shared" si="3"/>
        <v>-6.7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7.5" customHeight="1">
      <c r="A77" s="40" t="s">
        <v>104</v>
      </c>
      <c r="B77" s="34">
        <v>8.2</v>
      </c>
      <c r="C77" s="34"/>
      <c r="D77" s="34"/>
      <c r="E77" s="18"/>
      <c r="F77" s="18">
        <f t="shared" si="3"/>
        <v>-8.2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4.5" customHeight="1">
      <c r="A78" s="3" t="s">
        <v>59</v>
      </c>
      <c r="B78" s="14">
        <v>23.5</v>
      </c>
      <c r="C78" s="14">
        <v>23.5</v>
      </c>
      <c r="D78" s="14">
        <v>23.5</v>
      </c>
      <c r="E78" s="18"/>
      <c r="F78" s="18">
        <f t="shared" si="3"/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6" customHeight="1">
      <c r="A79" s="3" t="s">
        <v>60</v>
      </c>
      <c r="B79" s="14"/>
      <c r="C79" s="14"/>
      <c r="D79" s="14"/>
      <c r="E79" s="18"/>
      <c r="F79" s="18">
        <f t="shared" si="3"/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94.5" customHeight="1">
      <c r="A80" s="3" t="s">
        <v>61</v>
      </c>
      <c r="B80" s="14">
        <v>32808</v>
      </c>
      <c r="C80" s="14">
        <v>19033</v>
      </c>
      <c r="D80" s="14">
        <v>19033</v>
      </c>
      <c r="E80" s="18">
        <f>SUM(D80/C80*100)</f>
        <v>100</v>
      </c>
      <c r="F80" s="18">
        <f t="shared" si="3"/>
        <v>-13775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94.5" customHeight="1">
      <c r="A81" s="3" t="s">
        <v>107</v>
      </c>
      <c r="B81" s="14"/>
      <c r="C81" s="14"/>
      <c r="D81" s="14"/>
      <c r="E81" s="18"/>
      <c r="F81" s="18">
        <f t="shared" si="3"/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94.5" customHeight="1">
      <c r="A82" s="3" t="s">
        <v>96</v>
      </c>
      <c r="B82" s="14"/>
      <c r="C82" s="14"/>
      <c r="D82" s="14"/>
      <c r="E82" s="18"/>
      <c r="F82" s="18">
        <f t="shared" si="3"/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94.5" customHeight="1">
      <c r="A83" s="3" t="s">
        <v>98</v>
      </c>
      <c r="B83" s="14"/>
      <c r="C83" s="14"/>
      <c r="D83" s="14"/>
      <c r="E83" s="18"/>
      <c r="F83" s="18">
        <f t="shared" si="3"/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94.5" customHeight="1">
      <c r="A84" s="3" t="s">
        <v>101</v>
      </c>
      <c r="B84" s="14"/>
      <c r="C84" s="14"/>
      <c r="D84" s="14"/>
      <c r="E84" s="18"/>
      <c r="F84" s="18">
        <f t="shared" si="3"/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94.5" customHeight="1">
      <c r="A85" s="3" t="s">
        <v>110</v>
      </c>
      <c r="B85" s="14"/>
      <c r="C85" s="14"/>
      <c r="D85" s="14"/>
      <c r="E85" s="18"/>
      <c r="F85" s="18">
        <f t="shared" si="3"/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94.5" customHeight="1">
      <c r="A86" s="3" t="s">
        <v>111</v>
      </c>
      <c r="B86" s="14"/>
      <c r="C86" s="14"/>
      <c r="D86" s="14"/>
      <c r="E86" s="18"/>
      <c r="F86" s="18">
        <f t="shared" si="3"/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94.5" customHeight="1">
      <c r="A87" s="3" t="s">
        <v>93</v>
      </c>
      <c r="B87" s="14"/>
      <c r="C87" s="14"/>
      <c r="D87" s="14"/>
      <c r="E87" s="18"/>
      <c r="F87" s="18">
        <f t="shared" si="3"/>
        <v>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94.5" customHeight="1">
      <c r="A88" s="3" t="s">
        <v>77</v>
      </c>
      <c r="B88" s="14">
        <v>0</v>
      </c>
      <c r="C88" s="14"/>
      <c r="D88" s="14"/>
      <c r="E88" s="18"/>
      <c r="F88" s="18">
        <f t="shared" si="3"/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94.5" customHeight="1">
      <c r="A89" s="3" t="s">
        <v>78</v>
      </c>
      <c r="B89" s="14">
        <v>45.2</v>
      </c>
      <c r="C89" s="14"/>
      <c r="D89" s="14"/>
      <c r="E89" s="18"/>
      <c r="F89" s="18">
        <f t="shared" si="3"/>
        <v>-45.2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94.5" customHeight="1">
      <c r="A90" s="3" t="s">
        <v>79</v>
      </c>
      <c r="B90" s="14"/>
      <c r="C90" s="14"/>
      <c r="D90" s="14"/>
      <c r="E90" s="18"/>
      <c r="F90" s="18">
        <f t="shared" si="3"/>
        <v>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94.5" customHeight="1">
      <c r="A91" s="3" t="s">
        <v>95</v>
      </c>
      <c r="B91" s="14">
        <v>368.9</v>
      </c>
      <c r="C91" s="14">
        <v>267.6</v>
      </c>
      <c r="D91" s="14">
        <v>267.6</v>
      </c>
      <c r="E91" s="18"/>
      <c r="F91" s="18">
        <f t="shared" si="3"/>
        <v>-101.29999999999995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94.5" customHeight="1">
      <c r="A92" s="3" t="s">
        <v>82</v>
      </c>
      <c r="B92" s="14"/>
      <c r="C92" s="14"/>
      <c r="D92" s="14"/>
      <c r="E92" s="18"/>
      <c r="F92" s="18">
        <f t="shared" si="3"/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94.5" customHeight="1">
      <c r="A93" s="3" t="s">
        <v>80</v>
      </c>
      <c r="B93" s="14"/>
      <c r="C93" s="14"/>
      <c r="D93" s="14"/>
      <c r="E93" s="18"/>
      <c r="F93" s="18">
        <f t="shared" si="3"/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94.5" customHeight="1">
      <c r="A94" s="3" t="s">
        <v>83</v>
      </c>
      <c r="B94" s="14"/>
      <c r="C94" s="14"/>
      <c r="D94" s="14"/>
      <c r="E94" s="18"/>
      <c r="F94" s="18">
        <f t="shared" si="3"/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52.5" customHeight="1">
      <c r="A95" s="3" t="s">
        <v>62</v>
      </c>
      <c r="B95" s="14">
        <v>400.1</v>
      </c>
      <c r="C95" s="14">
        <v>273.9</v>
      </c>
      <c r="D95" s="14">
        <v>273.9</v>
      </c>
      <c r="E95" s="18">
        <f>SUM(D95/C95*100)</f>
        <v>100</v>
      </c>
      <c r="F95" s="18">
        <f t="shared" si="3"/>
        <v>-126.20000000000005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5" ht="57.75" customHeight="1">
      <c r="A96" s="3" t="s">
        <v>84</v>
      </c>
      <c r="B96" s="29"/>
      <c r="C96" s="29"/>
      <c r="D96" s="29"/>
      <c r="E96" s="18"/>
      <c r="F96" s="18">
        <f t="shared" si="3"/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85.5" customHeight="1">
      <c r="A97" s="3" t="s">
        <v>94</v>
      </c>
      <c r="B97" s="29"/>
      <c r="C97" s="29"/>
      <c r="D97" s="29"/>
      <c r="E97" s="18"/>
      <c r="F97" s="18">
        <f t="shared" si="3"/>
        <v>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60" customHeight="1">
      <c r="A98" s="3" t="s">
        <v>85</v>
      </c>
      <c r="B98" s="29">
        <v>225</v>
      </c>
      <c r="C98" s="29"/>
      <c r="D98" s="29"/>
      <c r="E98" s="18"/>
      <c r="F98" s="18">
        <f t="shared" si="3"/>
        <v>-225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60" customHeight="1">
      <c r="A99" s="25" t="s">
        <v>29</v>
      </c>
      <c r="B99" s="44">
        <f>SUM(B33:B98)</f>
        <v>345660.69999999995</v>
      </c>
      <c r="C99" s="44">
        <f>SUM(C33:C98)</f>
        <v>230370.49999999994</v>
      </c>
      <c r="D99" s="44">
        <f>SUM(D33:D98)</f>
        <v>230370.49999999994</v>
      </c>
      <c r="E99" s="18">
        <f>SUM(D99/C99*100)</f>
        <v>100</v>
      </c>
      <c r="F99" s="18">
        <f t="shared" si="3"/>
        <v>-115290.20000000001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1" ht="54" customHeight="1">
      <c r="A100" s="8" t="s">
        <v>114</v>
      </c>
      <c r="B100" s="13"/>
      <c r="C100" s="13"/>
      <c r="D100" s="13"/>
      <c r="E100" s="18"/>
      <c r="F100" s="18">
        <f t="shared" si="3"/>
        <v>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6" ht="31.5" customHeight="1">
      <c r="A101" s="3" t="s">
        <v>27</v>
      </c>
      <c r="B101" s="22">
        <v>-413.6</v>
      </c>
      <c r="C101" s="22">
        <v>-766.4</v>
      </c>
      <c r="D101" s="22">
        <v>-766.4</v>
      </c>
      <c r="E101" s="18">
        <f>SUM(D101/C101*100)</f>
        <v>100</v>
      </c>
      <c r="F101" s="18">
        <f t="shared" si="3"/>
        <v>-352.79999999999995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6" s="5" customFormat="1" ht="48.75" customHeight="1">
      <c r="A102" s="25" t="s">
        <v>115</v>
      </c>
      <c r="B102" s="18">
        <f>SUM(B99:B101)</f>
        <v>345247.1</v>
      </c>
      <c r="C102" s="18">
        <f>SUM(C99:C101)</f>
        <v>229604.09999999995</v>
      </c>
      <c r="D102" s="18">
        <f>SUM(D99:D101)</f>
        <v>229604.09999999995</v>
      </c>
      <c r="E102" s="18">
        <f>SUM(D102/C102*100)</f>
        <v>100</v>
      </c>
      <c r="F102" s="18">
        <f t="shared" si="3"/>
        <v>-115643.00000000003</v>
      </c>
    </row>
    <row r="103" spans="1:6" s="5" customFormat="1" ht="36" customHeight="1">
      <c r="A103" s="25" t="s">
        <v>31</v>
      </c>
      <c r="B103" s="18">
        <f>SUM(B102+B32)</f>
        <v>392501.39999999997</v>
      </c>
      <c r="C103" s="18">
        <f>SUM(C102+C32)</f>
        <v>252159.09999999995</v>
      </c>
      <c r="D103" s="18">
        <f>SUM(D102+D32)</f>
        <v>252166.09999999995</v>
      </c>
      <c r="E103" s="18">
        <f>SUM(D103/C103*100)</f>
        <v>100.00277602513651</v>
      </c>
      <c r="F103" s="18">
        <f t="shared" si="3"/>
        <v>-140335.30000000002</v>
      </c>
    </row>
    <row r="104" spans="1:6" s="5" customFormat="1" ht="37.5" customHeight="1">
      <c r="A104" s="2" t="s">
        <v>32</v>
      </c>
      <c r="B104" s="13"/>
      <c r="C104" s="13"/>
      <c r="D104" s="13"/>
      <c r="E104" s="18"/>
      <c r="F104" s="18">
        <f t="shared" si="3"/>
        <v>0</v>
      </c>
    </row>
    <row r="105" spans="1:6" s="5" customFormat="1" ht="39" customHeight="1">
      <c r="A105" s="3" t="s">
        <v>33</v>
      </c>
      <c r="B105" s="33">
        <v>69043.1</v>
      </c>
      <c r="C105" s="33">
        <v>42287.7</v>
      </c>
      <c r="D105" s="33">
        <v>37113.9</v>
      </c>
      <c r="E105" s="18">
        <f aca="true" t="shared" si="4" ref="E105:E110">SUM(D105/C105*100)</f>
        <v>87.76523670003336</v>
      </c>
      <c r="F105" s="18">
        <f t="shared" si="3"/>
        <v>-31929.200000000004</v>
      </c>
    </row>
    <row r="106" spans="1:6" s="5" customFormat="1" ht="40.5" customHeight="1">
      <c r="A106" s="3" t="s">
        <v>34</v>
      </c>
      <c r="B106" s="33">
        <v>699.9</v>
      </c>
      <c r="C106" s="33">
        <v>332.3</v>
      </c>
      <c r="D106" s="33">
        <v>331.4</v>
      </c>
      <c r="E106" s="18">
        <f t="shared" si="4"/>
        <v>99.72916039723141</v>
      </c>
      <c r="F106" s="18">
        <f t="shared" si="3"/>
        <v>-368.5</v>
      </c>
    </row>
    <row r="107" spans="1:6" s="5" customFormat="1" ht="61.5" customHeight="1">
      <c r="A107" s="3" t="s">
        <v>35</v>
      </c>
      <c r="B107" s="33">
        <v>1139.3</v>
      </c>
      <c r="C107" s="33">
        <v>418.3</v>
      </c>
      <c r="D107" s="33">
        <v>413.4</v>
      </c>
      <c r="E107" s="18">
        <f t="shared" si="4"/>
        <v>98.82859191967486</v>
      </c>
      <c r="F107" s="18">
        <f t="shared" si="3"/>
        <v>-725.9</v>
      </c>
    </row>
    <row r="108" spans="1:6" s="5" customFormat="1" ht="36" customHeight="1">
      <c r="A108" s="3" t="s">
        <v>36</v>
      </c>
      <c r="B108" s="33">
        <v>19070.9</v>
      </c>
      <c r="C108" s="33">
        <v>2382.3</v>
      </c>
      <c r="D108" s="33">
        <v>2247.8</v>
      </c>
      <c r="E108" s="18">
        <f t="shared" si="4"/>
        <v>94.35419552533266</v>
      </c>
      <c r="F108" s="18">
        <f t="shared" si="3"/>
        <v>-16823.100000000002</v>
      </c>
    </row>
    <row r="109" spans="1:6" s="5" customFormat="1" ht="36" customHeight="1">
      <c r="A109" s="3" t="s">
        <v>37</v>
      </c>
      <c r="B109" s="33">
        <v>30526.6</v>
      </c>
      <c r="C109" s="33">
        <v>18165.4</v>
      </c>
      <c r="D109" s="33">
        <v>16450.4</v>
      </c>
      <c r="E109" s="18">
        <f t="shared" si="4"/>
        <v>90.55897475420305</v>
      </c>
      <c r="F109" s="18">
        <f t="shared" si="3"/>
        <v>-14076.199999999997</v>
      </c>
    </row>
    <row r="110" spans="1:6" s="5" customFormat="1" ht="32.25" customHeight="1">
      <c r="A110" s="3" t="s">
        <v>38</v>
      </c>
      <c r="B110" s="33">
        <v>192</v>
      </c>
      <c r="C110" s="33">
        <v>0</v>
      </c>
      <c r="D110" s="33">
        <v>0</v>
      </c>
      <c r="E110" s="18" t="e">
        <f t="shared" si="4"/>
        <v>#DIV/0!</v>
      </c>
      <c r="F110" s="18">
        <f t="shared" si="3"/>
        <v>-192</v>
      </c>
    </row>
    <row r="111" spans="1:6" s="5" customFormat="1" ht="36" customHeight="1">
      <c r="A111" s="3" t="s">
        <v>39</v>
      </c>
      <c r="B111" s="33">
        <v>301222.9</v>
      </c>
      <c r="C111" s="33">
        <v>212318.4</v>
      </c>
      <c r="D111" s="33">
        <v>201948</v>
      </c>
      <c r="E111" s="18">
        <f aca="true" t="shared" si="5" ref="E111:E117">SUM(D111/C111*100)</f>
        <v>95.11563764610132</v>
      </c>
      <c r="F111" s="18">
        <f t="shared" si="3"/>
        <v>-99274.90000000002</v>
      </c>
    </row>
    <row r="112" spans="1:6" s="5" customFormat="1" ht="50.25" customHeight="1">
      <c r="A112" s="3" t="s">
        <v>40</v>
      </c>
      <c r="B112" s="33">
        <v>23700.4</v>
      </c>
      <c r="C112" s="33">
        <v>18145.4</v>
      </c>
      <c r="D112" s="33">
        <v>14375.7</v>
      </c>
      <c r="E112" s="18">
        <f t="shared" si="5"/>
        <v>79.22503775061448</v>
      </c>
      <c r="F112" s="18">
        <f t="shared" si="3"/>
        <v>-9324.7</v>
      </c>
    </row>
    <row r="113" spans="1:6" s="5" customFormat="1" ht="35.25" customHeight="1">
      <c r="A113" s="3" t="s">
        <v>71</v>
      </c>
      <c r="B113" s="33">
        <v>1794.2</v>
      </c>
      <c r="C113" s="33">
        <v>1064.7</v>
      </c>
      <c r="D113" s="33">
        <v>1051.3</v>
      </c>
      <c r="E113" s="18">
        <f t="shared" si="5"/>
        <v>98.74142951066027</v>
      </c>
      <c r="F113" s="18">
        <f t="shared" si="3"/>
        <v>-742.9000000000001</v>
      </c>
    </row>
    <row r="114" spans="1:6" s="5" customFormat="1" ht="36" customHeight="1">
      <c r="A114" s="3" t="s">
        <v>41</v>
      </c>
      <c r="B114" s="33">
        <v>42875</v>
      </c>
      <c r="C114" s="33">
        <v>22026.4</v>
      </c>
      <c r="D114" s="33">
        <v>20909.5</v>
      </c>
      <c r="E114" s="18">
        <f t="shared" si="5"/>
        <v>94.92926669814405</v>
      </c>
      <c r="F114" s="18">
        <f t="shared" si="3"/>
        <v>-21965.5</v>
      </c>
    </row>
    <row r="115" spans="1:6" s="5" customFormat="1" ht="39" customHeight="1">
      <c r="A115" s="3" t="s">
        <v>72</v>
      </c>
      <c r="B115" s="33">
        <v>378</v>
      </c>
      <c r="C115" s="33">
        <v>269.6</v>
      </c>
      <c r="D115" s="33">
        <v>267.2</v>
      </c>
      <c r="E115" s="18">
        <f t="shared" si="5"/>
        <v>99.10979228486646</v>
      </c>
      <c r="F115" s="18">
        <f t="shared" si="3"/>
        <v>-110.80000000000001</v>
      </c>
    </row>
    <row r="116" spans="1:6" s="5" customFormat="1" ht="39" customHeight="1">
      <c r="A116" s="3" t="s">
        <v>100</v>
      </c>
      <c r="B116" s="37">
        <v>1115.5</v>
      </c>
      <c r="C116" s="37">
        <v>590.2</v>
      </c>
      <c r="D116" s="37">
        <v>584.9</v>
      </c>
      <c r="E116" s="18">
        <f t="shared" si="5"/>
        <v>99.10199932226362</v>
      </c>
      <c r="F116" s="18">
        <f t="shared" si="3"/>
        <v>-530.6</v>
      </c>
    </row>
    <row r="117" spans="1:6" s="5" customFormat="1" ht="34.5" customHeight="1">
      <c r="A117" s="25" t="s">
        <v>43</v>
      </c>
      <c r="B117" s="18">
        <f>SUM(B105:B116)</f>
        <v>491757.8000000001</v>
      </c>
      <c r="C117" s="18">
        <f>SUM(C105:C116)</f>
        <v>318000.70000000007</v>
      </c>
      <c r="D117" s="18">
        <f>SUM(D105:D116)</f>
        <v>295693.50000000006</v>
      </c>
      <c r="E117" s="18">
        <f t="shared" si="5"/>
        <v>92.9851726741482</v>
      </c>
      <c r="F117" s="18">
        <f t="shared" si="3"/>
        <v>-196064.30000000005</v>
      </c>
    </row>
    <row r="118" spans="1:6" s="5" customFormat="1" ht="36.75" customHeight="1">
      <c r="A118" s="3" t="s">
        <v>44</v>
      </c>
      <c r="B118" s="14">
        <f>SUM(B103-B117)</f>
        <v>-99256.40000000014</v>
      </c>
      <c r="C118" s="14">
        <f>SUM(C103-C117)</f>
        <v>-65841.60000000012</v>
      </c>
      <c r="D118" s="14">
        <f>SUM(D103-D117)</f>
        <v>-43527.40000000011</v>
      </c>
      <c r="E118" s="22"/>
      <c r="F118" s="18"/>
    </row>
    <row r="119" spans="1:21" ht="20.25" customHeight="1">
      <c r="A119" s="95" t="s">
        <v>65</v>
      </c>
      <c r="B119" s="97" t="s">
        <v>64</v>
      </c>
      <c r="C119" s="97"/>
      <c r="D119" s="97"/>
      <c r="E119" s="97"/>
      <c r="F119" s="9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 customHeight="1">
      <c r="A120" s="96"/>
      <c r="B120" s="98"/>
      <c r="C120" s="98"/>
      <c r="D120" s="98"/>
      <c r="E120" s="98"/>
      <c r="F120" s="9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 customHeight="1">
      <c r="A121" s="96"/>
      <c r="B121" s="98"/>
      <c r="C121" s="98"/>
      <c r="D121" s="98"/>
      <c r="E121" s="98"/>
      <c r="F121" s="9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 customHeight="1">
      <c r="A122" s="96"/>
      <c r="B122" s="98"/>
      <c r="C122" s="98"/>
      <c r="D122" s="98"/>
      <c r="E122" s="98"/>
      <c r="F122" s="9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 customHeight="1">
      <c r="A123" s="96"/>
      <c r="B123" s="98"/>
      <c r="C123" s="98"/>
      <c r="D123" s="98"/>
      <c r="E123" s="98"/>
      <c r="F123" s="9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 customHeight="1">
      <c r="A124" s="96"/>
      <c r="B124" s="98"/>
      <c r="C124" s="98"/>
      <c r="D124" s="98"/>
      <c r="E124" s="98"/>
      <c r="F124" s="9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7:21" ht="12.7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7:21" ht="12.7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7:21" ht="12.7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7:21" ht="12.7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7:21" ht="12.7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7:21" ht="12.7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7:21" ht="12.7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7:21" ht="12.7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7:21" ht="12.7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7:21" ht="12.7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7:21" ht="12.7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7:21" ht="12.7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</sheetData>
  <sheetProtection/>
  <mergeCells count="8">
    <mergeCell ref="A1:F3"/>
    <mergeCell ref="F67:F68"/>
    <mergeCell ref="A119:A124"/>
    <mergeCell ref="B119:F124"/>
    <mergeCell ref="B67:B68"/>
    <mergeCell ref="D67:D68"/>
    <mergeCell ref="E67:E68"/>
    <mergeCell ref="C67:C68"/>
  </mergeCells>
  <printOptions/>
  <pageMargins left="0.4724409448818898" right="0.6299212598425197" top="0.3937007874015748" bottom="0.2755905511811024" header="1.220472440944882" footer="0.2362204724409449"/>
  <pageSetup horizontalDpi="600" verticalDpi="600" orientation="portrait" paperSize="9" scale="45" r:id="rId1"/>
  <headerFooter alignWithMargins="0">
    <oddHeader>&amp;C&amp;A</oddHeader>
    <oddFooter>&amp;CPage 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ДружининаАИ</cp:lastModifiedBy>
  <cp:lastPrinted>2015-04-02T14:03:08Z</cp:lastPrinted>
  <dcterms:created xsi:type="dcterms:W3CDTF">2010-11-24T10:07:58Z</dcterms:created>
  <dcterms:modified xsi:type="dcterms:W3CDTF">2015-04-02T14:06:22Z</dcterms:modified>
  <cp:category/>
  <cp:version/>
  <cp:contentType/>
  <cp:contentStatus/>
</cp:coreProperties>
</file>